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480" windowWidth="20730" windowHeight="9720"/>
  </bookViews>
  <sheets>
    <sheet name="төмс, хүнсний ногоо" sheetId="1" r:id="rId1"/>
    <sheet name="үр тариа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K13" i="2" l="1"/>
  <c r="J19" i="2" l="1"/>
  <c r="I19" i="2"/>
  <c r="P29" i="1"/>
  <c r="O29" i="1"/>
  <c r="E11" i="1" l="1"/>
  <c r="F11" i="1"/>
  <c r="J11" i="1"/>
  <c r="K11" i="1"/>
  <c r="G13" i="2" l="1"/>
  <c r="AC21" i="2" l="1"/>
  <c r="Y21" i="2"/>
  <c r="V21" i="2"/>
  <c r="T21" i="2"/>
  <c r="P21" i="2"/>
  <c r="O21" i="2"/>
  <c r="N21" i="2"/>
  <c r="M21" i="2"/>
  <c r="L21" i="2"/>
  <c r="D21" i="2"/>
  <c r="C21" i="2"/>
  <c r="U21" i="2" s="1"/>
  <c r="Z20" i="2"/>
  <c r="U20" i="2"/>
  <c r="Q20" i="2"/>
  <c r="K20" i="2"/>
  <c r="G20" i="2"/>
  <c r="F20" i="2"/>
  <c r="H20" i="2" s="1"/>
  <c r="E20" i="2"/>
  <c r="Z19" i="2"/>
  <c r="U19" i="2"/>
  <c r="Q19" i="2"/>
  <c r="R19" i="2" s="1"/>
  <c r="K19" i="2"/>
  <c r="G19" i="2"/>
  <c r="F19" i="2"/>
  <c r="E19" i="2"/>
  <c r="Z18" i="2"/>
  <c r="U18" i="2"/>
  <c r="Q18" i="2"/>
  <c r="K18" i="2"/>
  <c r="G18" i="2"/>
  <c r="F18" i="2"/>
  <c r="H18" i="2" s="1"/>
  <c r="E18" i="2"/>
  <c r="Z17" i="2"/>
  <c r="U17" i="2"/>
  <c r="Q17" i="2"/>
  <c r="R17" i="2" s="1"/>
  <c r="K17" i="2"/>
  <c r="G17" i="2"/>
  <c r="F17" i="2"/>
  <c r="H17" i="2" s="1"/>
  <c r="E17" i="2"/>
  <c r="Z16" i="2"/>
  <c r="U16" i="2"/>
  <c r="Q16" i="2"/>
  <c r="S16" i="2" s="1"/>
  <c r="K16" i="2"/>
  <c r="G16" i="2"/>
  <c r="F16" i="2"/>
  <c r="E16" i="2"/>
  <c r="Z15" i="2"/>
  <c r="AB15" i="2" s="1"/>
  <c r="U15" i="2"/>
  <c r="Q15" i="2"/>
  <c r="K15" i="2"/>
  <c r="G15" i="2"/>
  <c r="F15" i="2"/>
  <c r="H15" i="2" s="1"/>
  <c r="E15" i="2"/>
  <c r="Z14" i="2"/>
  <c r="U14" i="2"/>
  <c r="Q14" i="2"/>
  <c r="R14" i="2" s="1"/>
  <c r="K14" i="2"/>
  <c r="G14" i="2"/>
  <c r="F14" i="2"/>
  <c r="E14" i="2"/>
  <c r="Z13" i="2"/>
  <c r="U13" i="2"/>
  <c r="Q13" i="2"/>
  <c r="S13" i="2" s="1"/>
  <c r="F13" i="2"/>
  <c r="H13" i="2" s="1"/>
  <c r="E13" i="2"/>
  <c r="Z12" i="2"/>
  <c r="U12" i="2"/>
  <c r="Q12" i="2"/>
  <c r="K12" i="2"/>
  <c r="G12" i="2"/>
  <c r="F12" i="2"/>
  <c r="E12" i="2"/>
  <c r="Z11" i="2"/>
  <c r="U11" i="2"/>
  <c r="Q11" i="2"/>
  <c r="S11" i="2" s="1"/>
  <c r="K11" i="2"/>
  <c r="G11" i="2"/>
  <c r="F11" i="2"/>
  <c r="E11" i="2"/>
  <c r="Z10" i="2"/>
  <c r="U10" i="2"/>
  <c r="Q10" i="2"/>
  <c r="S10" i="2" s="1"/>
  <c r="K10" i="2"/>
  <c r="G10" i="2"/>
  <c r="F10" i="2"/>
  <c r="E10" i="2"/>
  <c r="Z9" i="2"/>
  <c r="U9" i="2"/>
  <c r="Q9" i="2"/>
  <c r="K9" i="2"/>
  <c r="G9" i="2"/>
  <c r="F9" i="2"/>
  <c r="H9" i="2" s="1"/>
  <c r="E9" i="2"/>
  <c r="Z8" i="2"/>
  <c r="AB8" i="2" s="1"/>
  <c r="U8" i="2"/>
  <c r="Q8" i="2"/>
  <c r="K8" i="2"/>
  <c r="G8" i="2"/>
  <c r="F8" i="2"/>
  <c r="H8" i="2" s="1"/>
  <c r="E8" i="2"/>
  <c r="Z7" i="2"/>
  <c r="Z21" i="2" s="1"/>
  <c r="AA21" i="2" s="1"/>
  <c r="U7" i="2"/>
  <c r="Q7" i="2"/>
  <c r="K7" i="2"/>
  <c r="K21" i="2" s="1"/>
  <c r="G7" i="2"/>
  <c r="F7" i="2"/>
  <c r="F21" i="2" s="1"/>
  <c r="E7" i="2"/>
  <c r="AA32" i="1"/>
  <c r="Z32" i="1"/>
  <c r="Y32" i="1"/>
  <c r="W32" i="1"/>
  <c r="V32" i="1"/>
  <c r="S32" i="1"/>
  <c r="R32" i="1"/>
  <c r="Q32" i="1"/>
  <c r="N32" i="1"/>
  <c r="M32" i="1"/>
  <c r="L32" i="1"/>
  <c r="I32" i="1"/>
  <c r="H32" i="1"/>
  <c r="G32" i="1"/>
  <c r="D32" i="1"/>
  <c r="C32" i="1"/>
  <c r="U31" i="1"/>
  <c r="J31" i="1"/>
  <c r="F31" i="1"/>
  <c r="E31" i="1"/>
  <c r="U30" i="1"/>
  <c r="K30" i="1"/>
  <c r="E30" i="1"/>
  <c r="U29" i="1"/>
  <c r="T29" i="1"/>
  <c r="K29" i="1"/>
  <c r="J29" i="1"/>
  <c r="F29" i="1"/>
  <c r="E29" i="1"/>
  <c r="U28" i="1"/>
  <c r="K28" i="1"/>
  <c r="J28" i="1"/>
  <c r="F28" i="1"/>
  <c r="E28" i="1"/>
  <c r="U27" i="1"/>
  <c r="F27" i="1"/>
  <c r="E27" i="1"/>
  <c r="U26" i="1"/>
  <c r="K26" i="1"/>
  <c r="J26" i="1"/>
  <c r="F26" i="1"/>
  <c r="E26" i="1"/>
  <c r="U25" i="1"/>
  <c r="K25" i="1"/>
  <c r="J25" i="1"/>
  <c r="F25" i="1"/>
  <c r="E25" i="1"/>
  <c r="U24" i="1"/>
  <c r="T24" i="1"/>
  <c r="K24" i="1"/>
  <c r="J24" i="1"/>
  <c r="F24" i="1"/>
  <c r="E24" i="1"/>
  <c r="U23" i="1"/>
  <c r="K23" i="1"/>
  <c r="J23" i="1"/>
  <c r="F23" i="1"/>
  <c r="E23" i="1"/>
  <c r="U22" i="1"/>
  <c r="K22" i="1"/>
  <c r="J22" i="1"/>
  <c r="F22" i="1"/>
  <c r="E22" i="1"/>
  <c r="U21" i="1"/>
  <c r="K21" i="1"/>
  <c r="J21" i="1"/>
  <c r="F21" i="1"/>
  <c r="E21" i="1"/>
  <c r="U20" i="1"/>
  <c r="K20" i="1"/>
  <c r="J20" i="1"/>
  <c r="E20" i="1"/>
  <c r="U19" i="1"/>
  <c r="K19" i="1"/>
  <c r="J19" i="1"/>
  <c r="F19" i="1"/>
  <c r="E19" i="1"/>
  <c r="U18" i="1"/>
  <c r="K18" i="1"/>
  <c r="J18" i="1"/>
  <c r="F18" i="1"/>
  <c r="E18" i="1"/>
  <c r="U17" i="1"/>
  <c r="T17" i="1"/>
  <c r="K17" i="1"/>
  <c r="J17" i="1"/>
  <c r="F17" i="1"/>
  <c r="E17" i="1"/>
  <c r="U16" i="1"/>
  <c r="T16" i="1"/>
  <c r="K16" i="1"/>
  <c r="J16" i="1"/>
  <c r="F16" i="1"/>
  <c r="E16" i="1"/>
  <c r="U15" i="1"/>
  <c r="T15" i="1"/>
  <c r="P15" i="1"/>
  <c r="O15" i="1"/>
  <c r="K15" i="1"/>
  <c r="J15" i="1"/>
  <c r="F15" i="1"/>
  <c r="E15" i="1"/>
  <c r="K14" i="1"/>
  <c r="J14" i="1"/>
  <c r="F14" i="1"/>
  <c r="E14" i="1"/>
  <c r="K13" i="1"/>
  <c r="J13" i="1"/>
  <c r="F13" i="1"/>
  <c r="E13" i="1"/>
  <c r="K12" i="1"/>
  <c r="J12" i="1"/>
  <c r="F12" i="1"/>
  <c r="E12" i="1"/>
  <c r="AB10" i="1"/>
  <c r="AB32" i="1" s="1"/>
  <c r="K10" i="1"/>
  <c r="J10" i="1"/>
  <c r="F10" i="1"/>
  <c r="E10" i="1"/>
  <c r="K9" i="1"/>
  <c r="J9" i="1"/>
  <c r="F9" i="1"/>
  <c r="E9" i="1"/>
  <c r="U8" i="1"/>
  <c r="T8" i="1"/>
  <c r="K8" i="1"/>
  <c r="J8" i="1"/>
  <c r="F8" i="1"/>
  <c r="E8" i="1"/>
  <c r="K7" i="1"/>
  <c r="J7" i="1"/>
  <c r="F7" i="1"/>
  <c r="E7" i="1"/>
  <c r="U6" i="1"/>
  <c r="T6" i="1"/>
  <c r="K6" i="1"/>
  <c r="J6" i="1"/>
  <c r="F6" i="1"/>
  <c r="E6" i="1"/>
  <c r="U5" i="1"/>
  <c r="T5" i="1"/>
  <c r="K5" i="1"/>
  <c r="J5" i="1"/>
  <c r="F5" i="1"/>
  <c r="E5" i="1"/>
  <c r="H11" i="2" l="1"/>
  <c r="E21" i="2"/>
  <c r="H19" i="2"/>
  <c r="G21" i="2"/>
  <c r="Q21" i="2"/>
  <c r="R21" i="2" s="1"/>
  <c r="H10" i="2"/>
  <c r="I10" i="2" s="1"/>
  <c r="R10" i="2"/>
  <c r="R12" i="2"/>
  <c r="S12" i="2"/>
  <c r="H16" i="2"/>
  <c r="H14" i="2"/>
  <c r="I14" i="2" s="1"/>
  <c r="P32" i="1"/>
  <c r="E32" i="1"/>
  <c r="O32" i="1"/>
  <c r="H12" i="2"/>
  <c r="U32" i="1"/>
  <c r="K32" i="1"/>
  <c r="F32" i="1"/>
  <c r="J11" i="2"/>
  <c r="I11" i="2"/>
  <c r="I13" i="2"/>
  <c r="J13" i="2"/>
  <c r="J15" i="2"/>
  <c r="I15" i="2"/>
  <c r="J8" i="2"/>
  <c r="I8" i="2"/>
  <c r="J14" i="2"/>
  <c r="J16" i="2"/>
  <c r="I16" i="2"/>
  <c r="AB21" i="2"/>
  <c r="H7" i="2"/>
  <c r="R11" i="2"/>
  <c r="R13" i="2"/>
  <c r="S14" i="2"/>
  <c r="AA15" i="2"/>
  <c r="R16" i="2"/>
  <c r="AA16" i="2"/>
  <c r="AA19" i="2"/>
  <c r="J32" i="1"/>
  <c r="T32" i="1"/>
  <c r="J10" i="2" l="1"/>
  <c r="S21" i="2"/>
  <c r="J12" i="2"/>
  <c r="I12" i="2"/>
  <c r="H21" i="2"/>
  <c r="I21" i="2" l="1"/>
  <c r="J21" i="2"/>
</calcChain>
</file>

<file path=xl/sharedStrings.xml><?xml version="1.0" encoding="utf-8"?>
<sst xmlns="http://schemas.openxmlformats.org/spreadsheetml/2006/main" count="132" uniqueCount="71">
  <si>
    <t>№</t>
  </si>
  <si>
    <t xml:space="preserve">Сумын нэр </t>
  </si>
  <si>
    <t xml:space="preserve">Төмс </t>
  </si>
  <si>
    <t>Хүнсний ногоо</t>
  </si>
  <si>
    <t xml:space="preserve">Тосны ургамал </t>
  </si>
  <si>
    <t xml:space="preserve">Тэжээлийн ургамал </t>
  </si>
  <si>
    <t>Жимс, жимсгэнэ</t>
  </si>
  <si>
    <t>2015 онд бэлтгэсэн уринш /га/</t>
  </si>
  <si>
    <t>Үүнээс</t>
  </si>
  <si>
    <t>Хураах талбай (га)</t>
  </si>
  <si>
    <t>Хураасан талбай  (га)</t>
  </si>
  <si>
    <t xml:space="preserve">Хувь </t>
  </si>
  <si>
    <t>Нэгжийн ургац  (цн)</t>
  </si>
  <si>
    <t>Бүгд ургац (тн)</t>
  </si>
  <si>
    <t>Чацаргана /тн/</t>
  </si>
  <si>
    <t>Үхрийн нүд /тн/</t>
  </si>
  <si>
    <t>Химийн</t>
  </si>
  <si>
    <t>Хавсан</t>
  </si>
  <si>
    <t>Хагалсан</t>
  </si>
  <si>
    <t>Алтанбулаг</t>
  </si>
  <si>
    <t>Аргалант</t>
  </si>
  <si>
    <t>Архуст</t>
  </si>
  <si>
    <t>Батсүмбэр</t>
  </si>
  <si>
    <t>Баян</t>
  </si>
  <si>
    <t>Баяндэлгэр</t>
  </si>
  <si>
    <t>Баянжаргалан</t>
  </si>
  <si>
    <t>Баян-Өнжүүл</t>
  </si>
  <si>
    <t>Баянхангай</t>
  </si>
  <si>
    <t>Баянцагаан</t>
  </si>
  <si>
    <t>Баянцогт</t>
  </si>
  <si>
    <t>Баянчандмань</t>
  </si>
  <si>
    <t>Борнуур</t>
  </si>
  <si>
    <t>Бүрэн</t>
  </si>
  <si>
    <t>Дэлгэрхаан</t>
  </si>
  <si>
    <t>Заамар</t>
  </si>
  <si>
    <t>Зуунмод</t>
  </si>
  <si>
    <t>Жаргалант</t>
  </si>
  <si>
    <t>Лүн</t>
  </si>
  <si>
    <t>Мөнгөнморьт</t>
  </si>
  <si>
    <t>Өндөрширээт</t>
  </si>
  <si>
    <t>Сүмбэр</t>
  </si>
  <si>
    <t>Сэргэлэн</t>
  </si>
  <si>
    <t>Угтаалцайдам</t>
  </si>
  <si>
    <t>Цээл</t>
  </si>
  <si>
    <t>Эрдэнэ</t>
  </si>
  <si>
    <t>Эрдэнэсант</t>
  </si>
  <si>
    <t>Аймгийн дүн</t>
  </si>
  <si>
    <t>Мэдээг гаргасан: ҮГТХ-ийн мэргэжилтэн                                                    Ц.Алимантуяа</t>
  </si>
  <si>
    <t>Хянасан: ҮГТХ-ийн дарга                                                                             Ж.Сүрэнхорлоо</t>
  </si>
  <si>
    <t xml:space="preserve">Үр тариа </t>
  </si>
  <si>
    <t>Бусад</t>
  </si>
  <si>
    <t>Тарьсан талбай (га)</t>
  </si>
  <si>
    <t>Хураах талбай /га/</t>
  </si>
  <si>
    <t>Бүх ургац  (тн)</t>
  </si>
  <si>
    <t>Улаан буудай</t>
  </si>
  <si>
    <t>Ангилсан талбай  (га)</t>
  </si>
  <si>
    <t>Цайруулсан талбай  (га)</t>
  </si>
  <si>
    <t>Шууд хураасан талбай  (га)</t>
  </si>
  <si>
    <t>Бусад сум</t>
  </si>
  <si>
    <t xml:space="preserve">Мэдээг гаргасан: ҮГТХ-ийн мэргэжилтэн                                     Ц.Алимантуяа </t>
  </si>
  <si>
    <t>Хянасан: ҮГТХ-ийн дарга                                                           Ж.Сүрэнхорлоо</t>
  </si>
  <si>
    <t>_____________________сумын уриншийн мэдээ</t>
  </si>
  <si>
    <t>ААН, иргэний нэр</t>
  </si>
  <si>
    <t>Нйит уринш /га/</t>
  </si>
  <si>
    <t>Үүнээс:</t>
  </si>
  <si>
    <t>Сумын Засаг дарга___________________</t>
  </si>
  <si>
    <t>сумын газар тариалангийн мэргэжилтэн________________</t>
  </si>
  <si>
    <t>Сумын дүн</t>
  </si>
  <si>
    <t>Төмс, хүнсний ногоо бусад таримлын ургац хураалтын  мэдээ №10</t>
  </si>
  <si>
    <t>2015.10.05.</t>
  </si>
  <si>
    <t>Үр тарианы ургац хураалтын мэдээ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</si>
</sst>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sz val="10"/>
      <color rgb="FFFF0000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0"/>
      <color rgb="FFFF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 Mon"/>
      <family val="1"/>
    </font>
    <font>
      <sz val="11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 vertical="center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vertical="center" textRotation="90"/>
    </xf>
    <xf numFmtId="0" fontId="4" fillId="0" borderId="5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4" fillId="0" borderId="5" xfId="0" applyFont="1" applyBorder="1" applyAlignment="1"/>
    <xf numFmtId="0" fontId="4" fillId="0" borderId="5" xfId="0" applyFont="1" applyBorder="1"/>
    <xf numFmtId="0" fontId="3" fillId="0" borderId="5" xfId="0" applyFont="1" applyBorder="1"/>
    <xf numFmtId="0" fontId="6" fillId="0" borderId="5" xfId="0" applyFont="1" applyBorder="1" applyAlignment="1">
      <alignment vertical="center" textRotation="90"/>
    </xf>
    <xf numFmtId="0" fontId="3" fillId="3" borderId="5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164" fontId="3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7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" fontId="6" fillId="2" borderId="5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7" fillId="0" borderId="5" xfId="0" applyFont="1" applyBorder="1"/>
    <xf numFmtId="0" fontId="3" fillId="2" borderId="5" xfId="0" applyFont="1" applyFill="1" applyBorder="1" applyAlignment="1">
      <alignment horizontal="right" vertical="center"/>
    </xf>
    <xf numFmtId="0" fontId="7" fillId="0" borderId="5" xfId="0" applyFont="1" applyBorder="1" applyAlignment="1">
      <alignment horizontal="center"/>
    </xf>
    <xf numFmtId="164" fontId="3" fillId="2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164" fontId="6" fillId="4" borderId="5" xfId="0" applyNumberFormat="1" applyFont="1" applyFill="1" applyBorder="1" applyAlignment="1">
      <alignment horizontal="center" vertical="center"/>
    </xf>
    <xf numFmtId="164" fontId="3" fillId="4" borderId="5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/>
    <xf numFmtId="0" fontId="4" fillId="4" borderId="5" xfId="0" applyFont="1" applyFill="1" applyBorder="1"/>
    <xf numFmtId="0" fontId="8" fillId="4" borderId="5" xfId="0" applyFont="1" applyFill="1" applyBorder="1" applyAlignment="1">
      <alignment horizontal="center"/>
    </xf>
    <xf numFmtId="0" fontId="8" fillId="4" borderId="5" xfId="0" applyFont="1" applyFill="1" applyBorder="1"/>
    <xf numFmtId="0" fontId="9" fillId="4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 vertical="center" wrapText="1"/>
    </xf>
    <xf numFmtId="2" fontId="3" fillId="2" borderId="5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/>
    <xf numFmtId="0" fontId="9" fillId="0" borderId="5" xfId="0" applyFont="1" applyBorder="1" applyAlignment="1">
      <alignment horizontal="center"/>
    </xf>
    <xf numFmtId="0" fontId="10" fillId="2" borderId="5" xfId="0" applyFont="1" applyFill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164" fontId="6" fillId="5" borderId="4" xfId="0" applyNumberFormat="1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164" fontId="6" fillId="5" borderId="5" xfId="0" applyNumberFormat="1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textRotation="90" wrapText="1"/>
    </xf>
    <xf numFmtId="0" fontId="4" fillId="0" borderId="5" xfId="0" applyFont="1" applyBorder="1" applyAlignment="1">
      <alignment horizontal="center" textRotation="90" wrapText="1"/>
    </xf>
    <xf numFmtId="0" fontId="12" fillId="0" borderId="5" xfId="0" applyFont="1" applyBorder="1" applyAlignment="1">
      <alignment horizontal="left" vertical="center" wrapText="1"/>
    </xf>
    <xf numFmtId="1" fontId="12" fillId="2" borderId="5" xfId="0" applyNumberFormat="1" applyFont="1" applyFill="1" applyBorder="1" applyAlignment="1">
      <alignment horizontal="center" vertical="center"/>
    </xf>
    <xf numFmtId="164" fontId="4" fillId="0" borderId="5" xfId="0" applyNumberFormat="1" applyFont="1" applyBorder="1"/>
    <xf numFmtId="1" fontId="4" fillId="0" borderId="5" xfId="0" applyNumberFormat="1" applyFont="1" applyBorder="1"/>
    <xf numFmtId="0" fontId="12" fillId="2" borderId="5" xfId="0" applyFont="1" applyFill="1" applyBorder="1" applyAlignment="1">
      <alignment horizontal="left" vertical="center" wrapText="1"/>
    </xf>
    <xf numFmtId="0" fontId="1" fillId="3" borderId="5" xfId="0" applyFont="1" applyFill="1" applyBorder="1"/>
    <xf numFmtId="1" fontId="1" fillId="3" borderId="5" xfId="0" applyNumberFormat="1" applyFont="1" applyFill="1" applyBorder="1"/>
    <xf numFmtId="164" fontId="1" fillId="3" borderId="5" xfId="0" applyNumberFormat="1" applyFont="1" applyFill="1" applyBorder="1"/>
    <xf numFmtId="0" fontId="4" fillId="0" borderId="0" xfId="0" applyFont="1" applyBorder="1"/>
    <xf numFmtId="0" fontId="13" fillId="0" borderId="0" xfId="0" applyFont="1"/>
    <xf numFmtId="0" fontId="13" fillId="0" borderId="0" xfId="0" applyFont="1" applyAlignment="1">
      <alignment horizontal="left"/>
    </xf>
    <xf numFmtId="164" fontId="4" fillId="3" borderId="5" xfId="0" applyNumberFormat="1" applyFont="1" applyFill="1" applyBorder="1"/>
    <xf numFmtId="0" fontId="13" fillId="0" borderId="5" xfId="0" applyFont="1" applyBorder="1"/>
    <xf numFmtId="0" fontId="3" fillId="6" borderId="5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3" fillId="0" borderId="0" xfId="0" applyFont="1" applyBorder="1" applyAlignment="1">
      <alignment horizontal="right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164" fontId="6" fillId="2" borderId="0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 wrapText="1"/>
    </xf>
    <xf numFmtId="1" fontId="6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  <xf numFmtId="2" fontId="3" fillId="2" borderId="0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 wrapText="1"/>
    </xf>
    <xf numFmtId="0" fontId="4" fillId="2" borderId="0" xfId="0" applyFont="1" applyFill="1" applyBorder="1" applyAlignment="1">
      <alignment vertical="center" textRotation="90"/>
    </xf>
    <xf numFmtId="0" fontId="4" fillId="2" borderId="0" xfId="0" applyFont="1" applyFill="1" applyBorder="1" applyAlignment="1">
      <alignment horizontal="center" vertical="center" textRotation="90"/>
    </xf>
    <xf numFmtId="0" fontId="5" fillId="2" borderId="0" xfId="0" applyFont="1" applyFill="1" applyBorder="1" applyAlignment="1">
      <alignment horizontal="center" vertical="center" textRotation="90"/>
    </xf>
    <xf numFmtId="0" fontId="0" fillId="2" borderId="0" xfId="0" applyFill="1" applyBorder="1"/>
    <xf numFmtId="0" fontId="6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/>
    <xf numFmtId="0" fontId="4" fillId="2" borderId="0" xfId="0" applyFont="1" applyFill="1" applyBorder="1"/>
    <xf numFmtId="0" fontId="3" fillId="2" borderId="0" xfId="0" applyFont="1" applyFill="1" applyBorder="1"/>
    <xf numFmtId="0" fontId="6" fillId="2" borderId="0" xfId="0" applyFont="1" applyFill="1" applyBorder="1" applyAlignment="1">
      <alignment vertical="center" textRotation="90"/>
    </xf>
    <xf numFmtId="0" fontId="3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7" fillId="2" borderId="0" xfId="0" applyFont="1" applyFill="1" applyBorder="1"/>
    <xf numFmtId="0" fontId="7" fillId="2" borderId="0" xfId="0" applyFont="1" applyFill="1" applyBorder="1" applyAlignment="1">
      <alignment horizontal="center"/>
    </xf>
    <xf numFmtId="1" fontId="3" fillId="2" borderId="0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/>
    <xf numFmtId="0" fontId="9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164" fontId="3" fillId="8" borderId="5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left" vertical="center" wrapText="1"/>
    </xf>
    <xf numFmtId="164" fontId="3" fillId="7" borderId="4" xfId="0" applyNumberFormat="1" applyFont="1" applyFill="1" applyBorder="1" applyAlignment="1">
      <alignment horizontal="center" vertical="center" wrapText="1"/>
    </xf>
    <xf numFmtId="164" fontId="3" fillId="7" borderId="5" xfId="0" applyNumberFormat="1" applyFont="1" applyFill="1" applyBorder="1" applyAlignment="1">
      <alignment horizontal="center" vertical="center"/>
    </xf>
    <xf numFmtId="164" fontId="6" fillId="7" borderId="5" xfId="0" applyNumberFormat="1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164" fontId="3" fillId="7" borderId="5" xfId="0" applyNumberFormat="1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left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0" fillId="2" borderId="0" xfId="0" applyFill="1"/>
    <xf numFmtId="0" fontId="4" fillId="7" borderId="5" xfId="0" applyFont="1" applyFill="1" applyBorder="1"/>
    <xf numFmtId="0" fontId="3" fillId="9" borderId="5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6" fillId="10" borderId="5" xfId="0" applyFont="1" applyFill="1" applyBorder="1" applyAlignment="1">
      <alignment horizontal="left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/>
    </xf>
    <xf numFmtId="164" fontId="6" fillId="10" borderId="5" xfId="0" applyNumberFormat="1" applyFont="1" applyFill="1" applyBorder="1" applyAlignment="1">
      <alignment horizontal="center" vertical="center"/>
    </xf>
    <xf numFmtId="0" fontId="6" fillId="10" borderId="5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 wrapText="1"/>
    </xf>
    <xf numFmtId="164" fontId="3" fillId="10" borderId="5" xfId="0" applyNumberFormat="1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/>
    </xf>
    <xf numFmtId="0" fontId="4" fillId="0" borderId="11" xfId="0" applyFont="1" applyBorder="1" applyAlignment="1">
      <alignment horizontal="center" vertical="center" textRotation="90"/>
    </xf>
    <xf numFmtId="0" fontId="4" fillId="0" borderId="6" xfId="0" applyFont="1" applyBorder="1" applyAlignment="1">
      <alignment horizontal="center" vertical="center" textRotation="90"/>
    </xf>
    <xf numFmtId="0" fontId="4" fillId="0" borderId="11" xfId="0" applyFont="1" applyBorder="1" applyAlignment="1">
      <alignment horizontal="center" vertical="center" textRotation="90" wrapText="1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4" fillId="0" borderId="1" xfId="0" applyFont="1" applyBorder="1" applyAlignment="1">
      <alignment horizontal="center" textRotation="90" wrapText="1"/>
    </xf>
    <xf numFmtId="0" fontId="4" fillId="0" borderId="6" xfId="0" applyFont="1" applyBorder="1" applyAlignment="1">
      <alignment horizontal="center" textRotation="90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0"/>
  <sheetViews>
    <sheetView tabSelected="1" zoomScale="80" zoomScaleNormal="80" workbookViewId="0">
      <selection activeCell="J13" sqref="J13"/>
    </sheetView>
  </sheetViews>
  <sheetFormatPr defaultRowHeight="15" x14ac:dyDescent="0.25"/>
  <cols>
    <col min="1" max="1" width="3.7109375" customWidth="1"/>
    <col min="2" max="2" width="15.5703125" customWidth="1"/>
    <col min="3" max="4" width="7.140625" customWidth="1"/>
    <col min="5" max="5" width="6.28515625" customWidth="1"/>
    <col min="7" max="7" width="6.28515625" customWidth="1"/>
    <col min="8" max="8" width="8" customWidth="1"/>
    <col min="9" max="9" width="6.85546875" customWidth="1"/>
    <col min="10" max="11" width="7.28515625" customWidth="1"/>
    <col min="12" max="12" width="7" customWidth="1"/>
    <col min="13" max="13" width="7.28515625" customWidth="1"/>
    <col min="14" max="15" width="5.140625" customWidth="1"/>
    <col min="16" max="16" width="3.5703125" customWidth="1"/>
    <col min="17" max="17" width="6.7109375" customWidth="1"/>
    <col min="18" max="18" width="7" customWidth="1"/>
    <col min="19" max="19" width="5.85546875" customWidth="1"/>
    <col min="20" max="20" width="6.42578125" customWidth="1"/>
    <col min="21" max="21" width="6.28515625" customWidth="1"/>
    <col min="22" max="22" width="6.140625" customWidth="1"/>
    <col min="23" max="23" width="5" customWidth="1"/>
    <col min="24" max="24" width="4.140625" customWidth="1"/>
    <col min="25" max="25" width="8" customWidth="1"/>
    <col min="26" max="26" width="5.5703125" customWidth="1"/>
    <col min="27" max="27" width="6.5703125" customWidth="1"/>
    <col min="28" max="28" width="6.28515625" customWidth="1"/>
  </cols>
  <sheetData>
    <row r="1" spans="1:29" ht="15.75" x14ac:dyDescent="0.25">
      <c r="A1" s="149" t="s">
        <v>68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"/>
      <c r="Z1" s="1"/>
      <c r="AA1" s="1"/>
      <c r="AB1" s="1"/>
    </row>
    <row r="2" spans="1:29" ht="15.75" x14ac:dyDescent="0.25">
      <c r="A2" s="2"/>
      <c r="B2" s="3" t="s">
        <v>69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4"/>
      <c r="W2" s="1"/>
      <c r="X2" s="4"/>
      <c r="Y2" s="1"/>
      <c r="Z2" s="1"/>
      <c r="AA2" s="1"/>
      <c r="AB2" s="1"/>
    </row>
    <row r="3" spans="1:29" ht="28.5" customHeight="1" x14ac:dyDescent="0.25">
      <c r="A3" s="150" t="s">
        <v>0</v>
      </c>
      <c r="B3" s="150" t="s">
        <v>1</v>
      </c>
      <c r="C3" s="152" t="s">
        <v>2</v>
      </c>
      <c r="D3" s="153"/>
      <c r="E3" s="153"/>
      <c r="F3" s="153"/>
      <c r="G3" s="154"/>
      <c r="H3" s="152" t="s">
        <v>3</v>
      </c>
      <c r="I3" s="153"/>
      <c r="J3" s="153"/>
      <c r="K3" s="153"/>
      <c r="L3" s="154"/>
      <c r="M3" s="152" t="s">
        <v>4</v>
      </c>
      <c r="N3" s="153"/>
      <c r="O3" s="153"/>
      <c r="P3" s="153"/>
      <c r="Q3" s="154"/>
      <c r="R3" s="152" t="s">
        <v>5</v>
      </c>
      <c r="S3" s="153"/>
      <c r="T3" s="153"/>
      <c r="U3" s="153"/>
      <c r="V3" s="154"/>
      <c r="W3" s="152" t="s">
        <v>6</v>
      </c>
      <c r="X3" s="154"/>
      <c r="Y3" s="143" t="s">
        <v>7</v>
      </c>
      <c r="Z3" s="144" t="s">
        <v>8</v>
      </c>
      <c r="AA3" s="144"/>
      <c r="AB3" s="144"/>
    </row>
    <row r="4" spans="1:29" ht="82.5" customHeight="1" x14ac:dyDescent="0.25">
      <c r="A4" s="151"/>
      <c r="B4" s="151"/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6" t="s">
        <v>9</v>
      </c>
      <c r="N4" s="5" t="s">
        <v>10</v>
      </c>
      <c r="O4" s="5" t="s">
        <v>11</v>
      </c>
      <c r="P4" s="5" t="s">
        <v>12</v>
      </c>
      <c r="Q4" s="5" t="s">
        <v>13</v>
      </c>
      <c r="R4" s="5" t="s">
        <v>9</v>
      </c>
      <c r="S4" s="5" t="s">
        <v>10</v>
      </c>
      <c r="T4" s="5" t="s">
        <v>11</v>
      </c>
      <c r="U4" s="5" t="s">
        <v>12</v>
      </c>
      <c r="V4" s="5" t="s">
        <v>13</v>
      </c>
      <c r="W4" s="7" t="s">
        <v>14</v>
      </c>
      <c r="X4" s="8" t="s">
        <v>15</v>
      </c>
      <c r="Y4" s="143"/>
      <c r="Z4" s="9" t="s">
        <v>16</v>
      </c>
      <c r="AA4" s="9" t="s">
        <v>17</v>
      </c>
      <c r="AB4" s="9" t="s">
        <v>18</v>
      </c>
    </row>
    <row r="5" spans="1:29" x14ac:dyDescent="0.25">
      <c r="A5" s="10">
        <v>1</v>
      </c>
      <c r="B5" s="11" t="s">
        <v>19</v>
      </c>
      <c r="C5" s="12">
        <v>18</v>
      </c>
      <c r="D5" s="13">
        <v>15</v>
      </c>
      <c r="E5" s="14">
        <f>D5/C5*100</f>
        <v>83.333333333333343</v>
      </c>
      <c r="F5" s="15">
        <f>G5*10/D5</f>
        <v>110</v>
      </c>
      <c r="G5" s="16">
        <v>165</v>
      </c>
      <c r="H5" s="17">
        <v>20</v>
      </c>
      <c r="I5" s="13">
        <v>17</v>
      </c>
      <c r="J5" s="14">
        <f>I5/H5*100</f>
        <v>85</v>
      </c>
      <c r="K5" s="15">
        <f>L5*10/I5</f>
        <v>117.41176470588235</v>
      </c>
      <c r="L5" s="16">
        <v>199.6</v>
      </c>
      <c r="M5" s="13">
        <v>0</v>
      </c>
      <c r="N5" s="13"/>
      <c r="O5" s="14"/>
      <c r="P5" s="18"/>
      <c r="Q5" s="16"/>
      <c r="R5" s="13">
        <v>45</v>
      </c>
      <c r="S5" s="13">
        <v>30</v>
      </c>
      <c r="T5" s="14">
        <f>S5*100/R5</f>
        <v>66.666666666666671</v>
      </c>
      <c r="U5" s="15">
        <f>V5*10/S5</f>
        <v>8.3333333333333339</v>
      </c>
      <c r="V5" s="16">
        <v>25</v>
      </c>
      <c r="W5" s="19">
        <v>0</v>
      </c>
      <c r="X5" s="20"/>
      <c r="Y5" s="21"/>
      <c r="Z5" s="22"/>
      <c r="AA5" s="9"/>
      <c r="AB5" s="9"/>
    </row>
    <row r="6" spans="1:29" x14ac:dyDescent="0.25">
      <c r="A6" s="10">
        <v>2</v>
      </c>
      <c r="B6" s="23" t="s">
        <v>20</v>
      </c>
      <c r="C6" s="24">
        <v>2.5</v>
      </c>
      <c r="D6" s="18">
        <v>2</v>
      </c>
      <c r="E6" s="14">
        <f t="shared" ref="E6:E31" si="0">D6/C6*100</f>
        <v>80</v>
      </c>
      <c r="F6" s="15">
        <f t="shared" ref="F6:F19" si="1">G6*10/D6</f>
        <v>50</v>
      </c>
      <c r="G6" s="25">
        <v>10</v>
      </c>
      <c r="H6" s="26">
        <v>14.5</v>
      </c>
      <c r="I6" s="15"/>
      <c r="J6" s="14">
        <f t="shared" ref="J6:J17" si="2">I6/H6*100</f>
        <v>0</v>
      </c>
      <c r="K6" s="15" t="e">
        <f t="shared" ref="K6:K14" si="3">L6*10/I6</f>
        <v>#DIV/0!</v>
      </c>
      <c r="L6" s="25"/>
      <c r="M6" s="18">
        <v>2155</v>
      </c>
      <c r="N6" s="18"/>
      <c r="O6" s="14"/>
      <c r="P6" s="18"/>
      <c r="Q6" s="25"/>
      <c r="R6" s="27">
        <v>1140</v>
      </c>
      <c r="S6" s="18">
        <v>300</v>
      </c>
      <c r="T6" s="14">
        <f>S6*100/R6</f>
        <v>26.315789473684209</v>
      </c>
      <c r="U6" s="15">
        <f>V6*10/S6</f>
        <v>1.1666666666666667</v>
      </c>
      <c r="V6" s="25">
        <v>35</v>
      </c>
      <c r="W6" s="19">
        <v>0</v>
      </c>
      <c r="X6" s="20"/>
      <c r="Y6" s="27">
        <v>5170</v>
      </c>
      <c r="Z6" s="28">
        <v>0</v>
      </c>
      <c r="AA6" s="29">
        <v>5170</v>
      </c>
      <c r="AB6" s="30"/>
    </row>
    <row r="7" spans="1:29" x14ac:dyDescent="0.25">
      <c r="A7" s="120">
        <v>3</v>
      </c>
      <c r="B7" s="127" t="s">
        <v>21</v>
      </c>
      <c r="C7" s="128">
        <v>23</v>
      </c>
      <c r="D7" s="80">
        <v>31.9</v>
      </c>
      <c r="E7" s="124">
        <f t="shared" si="0"/>
        <v>138.69565217391303</v>
      </c>
      <c r="F7" s="123">
        <f t="shared" si="1"/>
        <v>84.952978056426332</v>
      </c>
      <c r="G7" s="125">
        <v>271</v>
      </c>
      <c r="H7" s="129">
        <v>13.8</v>
      </c>
      <c r="I7" s="80">
        <v>15.9</v>
      </c>
      <c r="J7" s="124">
        <f t="shared" si="2"/>
        <v>115.21739130434783</v>
      </c>
      <c r="K7" s="123">
        <f t="shared" si="3"/>
        <v>119.49685534591195</v>
      </c>
      <c r="L7" s="125">
        <v>190</v>
      </c>
      <c r="M7" s="18">
        <v>170</v>
      </c>
      <c r="N7" s="18"/>
      <c r="O7" s="34"/>
      <c r="P7" s="18"/>
      <c r="Q7" s="25"/>
      <c r="R7" s="27">
        <v>1960</v>
      </c>
      <c r="S7" s="18"/>
      <c r="T7" s="34"/>
      <c r="U7" s="18"/>
      <c r="V7" s="25"/>
      <c r="W7" s="19">
        <v>2.7</v>
      </c>
      <c r="X7" s="20"/>
      <c r="Y7" s="27"/>
      <c r="Z7" s="28"/>
      <c r="AA7" s="35"/>
      <c r="AB7" s="29"/>
    </row>
    <row r="8" spans="1:29" x14ac:dyDescent="0.25">
      <c r="A8" s="10">
        <v>4</v>
      </c>
      <c r="B8" s="11" t="s">
        <v>22</v>
      </c>
      <c r="C8" s="24">
        <v>236.1</v>
      </c>
      <c r="D8" s="18">
        <v>190.7</v>
      </c>
      <c r="E8" s="14">
        <f t="shared" si="0"/>
        <v>80.770859805167291</v>
      </c>
      <c r="F8" s="15">
        <f t="shared" si="1"/>
        <v>95.144205558468798</v>
      </c>
      <c r="G8" s="25">
        <v>1814.4</v>
      </c>
      <c r="H8" s="26">
        <v>36</v>
      </c>
      <c r="I8" s="18">
        <v>10.7</v>
      </c>
      <c r="J8" s="14">
        <f t="shared" si="2"/>
        <v>29.722222222222221</v>
      </c>
      <c r="K8" s="15">
        <f t="shared" si="3"/>
        <v>31.21495327102804</v>
      </c>
      <c r="L8" s="25">
        <v>33.4</v>
      </c>
      <c r="M8" s="18">
        <v>0</v>
      </c>
      <c r="N8" s="18"/>
      <c r="O8" s="14"/>
      <c r="P8" s="18"/>
      <c r="Q8" s="25"/>
      <c r="R8" s="18">
        <v>279.3</v>
      </c>
      <c r="S8" s="18">
        <v>4</v>
      </c>
      <c r="T8" s="14">
        <f>S8*100/R8</f>
        <v>1.4321518080916578</v>
      </c>
      <c r="U8" s="15">
        <f>V8*10/S8</f>
        <v>62.5</v>
      </c>
      <c r="V8" s="25">
        <v>25</v>
      </c>
      <c r="W8" s="19">
        <v>10</v>
      </c>
      <c r="X8" s="20"/>
      <c r="Y8" s="36"/>
      <c r="Z8" s="21"/>
      <c r="AA8" s="37"/>
      <c r="AB8" s="37"/>
    </row>
    <row r="9" spans="1:29" x14ac:dyDescent="0.25">
      <c r="A9" s="10">
        <v>5</v>
      </c>
      <c r="B9" s="11" t="s">
        <v>23</v>
      </c>
      <c r="C9" s="32">
        <v>1.5</v>
      </c>
      <c r="D9" s="18">
        <v>1.5</v>
      </c>
      <c r="E9" s="14">
        <f t="shared" si="0"/>
        <v>100</v>
      </c>
      <c r="F9" s="15">
        <f t="shared" si="1"/>
        <v>66.666666666666671</v>
      </c>
      <c r="G9" s="25">
        <v>10</v>
      </c>
      <c r="H9" s="33">
        <v>0.5</v>
      </c>
      <c r="I9" s="18">
        <v>0.5</v>
      </c>
      <c r="J9" s="14">
        <f t="shared" si="2"/>
        <v>100</v>
      </c>
      <c r="K9" s="15">
        <f t="shared" si="3"/>
        <v>50</v>
      </c>
      <c r="L9" s="25">
        <v>2.5</v>
      </c>
      <c r="M9" s="18">
        <v>0</v>
      </c>
      <c r="N9" s="18"/>
      <c r="O9" s="14"/>
      <c r="P9" s="18"/>
      <c r="Q9" s="25"/>
      <c r="R9" s="18">
        <v>200</v>
      </c>
      <c r="S9" s="18"/>
      <c r="T9" s="34"/>
      <c r="U9" s="15"/>
      <c r="V9" s="25"/>
      <c r="W9" s="19">
        <v>0</v>
      </c>
      <c r="X9" s="20"/>
      <c r="Y9" s="36"/>
      <c r="Z9" s="21"/>
      <c r="AA9" s="37"/>
      <c r="AB9" s="37"/>
      <c r="AC9" s="131"/>
    </row>
    <row r="10" spans="1:29" x14ac:dyDescent="0.25">
      <c r="A10" s="10">
        <v>6</v>
      </c>
      <c r="B10" s="23" t="s">
        <v>24</v>
      </c>
      <c r="C10" s="32">
        <v>30</v>
      </c>
      <c r="D10" s="18">
        <v>19</v>
      </c>
      <c r="E10" s="14">
        <f t="shared" si="0"/>
        <v>63.333333333333329</v>
      </c>
      <c r="F10" s="15">
        <f t="shared" si="1"/>
        <v>80</v>
      </c>
      <c r="G10" s="25">
        <v>152</v>
      </c>
      <c r="H10" s="33">
        <v>9.3000000000000007</v>
      </c>
      <c r="I10" s="79">
        <v>9.3000000000000007</v>
      </c>
      <c r="J10" s="14">
        <f t="shared" si="2"/>
        <v>100</v>
      </c>
      <c r="K10" s="15">
        <f t="shared" si="3"/>
        <v>46.559139784946233</v>
      </c>
      <c r="L10" s="25">
        <v>43.3</v>
      </c>
      <c r="M10" s="18">
        <v>790</v>
      </c>
      <c r="N10" s="18"/>
      <c r="O10" s="14"/>
      <c r="P10" s="15"/>
      <c r="Q10" s="25"/>
      <c r="R10" s="27">
        <v>580</v>
      </c>
      <c r="S10" s="18"/>
      <c r="T10" s="34"/>
      <c r="U10" s="15"/>
      <c r="V10" s="25"/>
      <c r="W10" s="19">
        <v>0.2</v>
      </c>
      <c r="X10" s="20"/>
      <c r="Y10" s="18">
        <v>2110</v>
      </c>
      <c r="Z10" s="38">
        <v>0</v>
      </c>
      <c r="AA10" s="18">
        <v>1600</v>
      </c>
      <c r="AB10" s="18">
        <f>Y10-Z10-AA10</f>
        <v>510</v>
      </c>
      <c r="AC10" s="131"/>
    </row>
    <row r="11" spans="1:29" x14ac:dyDescent="0.25">
      <c r="A11" s="140">
        <v>7</v>
      </c>
      <c r="B11" s="135" t="s">
        <v>25</v>
      </c>
      <c r="C11" s="136">
        <v>2.8</v>
      </c>
      <c r="D11" s="137">
        <v>2.8</v>
      </c>
      <c r="E11" s="138">
        <f t="shared" si="0"/>
        <v>100</v>
      </c>
      <c r="F11" s="141">
        <f t="shared" si="1"/>
        <v>50</v>
      </c>
      <c r="G11" s="139">
        <v>14</v>
      </c>
      <c r="H11" s="142">
        <v>2.1</v>
      </c>
      <c r="I11" s="141">
        <v>2.1</v>
      </c>
      <c r="J11" s="138">
        <f t="shared" si="2"/>
        <v>100</v>
      </c>
      <c r="K11" s="141">
        <f t="shared" si="3"/>
        <v>74.476190476190482</v>
      </c>
      <c r="L11" s="138">
        <v>15.64</v>
      </c>
      <c r="M11" s="18">
        <v>0</v>
      </c>
      <c r="N11" s="18"/>
      <c r="O11" s="14"/>
      <c r="P11" s="18"/>
      <c r="Q11" s="25"/>
      <c r="R11" s="18">
        <v>0</v>
      </c>
      <c r="S11" s="18"/>
      <c r="T11" s="14"/>
      <c r="U11" s="18"/>
      <c r="V11" s="25"/>
      <c r="W11" s="19">
        <v>0</v>
      </c>
      <c r="X11" s="20"/>
      <c r="Y11" s="36"/>
      <c r="Z11" s="21"/>
      <c r="AA11" s="39"/>
      <c r="AB11" s="39"/>
    </row>
    <row r="12" spans="1:29" x14ac:dyDescent="0.25">
      <c r="A12" s="10">
        <v>8</v>
      </c>
      <c r="B12" s="11" t="s">
        <v>26</v>
      </c>
      <c r="C12" s="32">
        <v>2.5</v>
      </c>
      <c r="D12" s="18"/>
      <c r="E12" s="14">
        <f t="shared" si="0"/>
        <v>0</v>
      </c>
      <c r="F12" s="15" t="e">
        <f t="shared" si="1"/>
        <v>#DIV/0!</v>
      </c>
      <c r="G12" s="25"/>
      <c r="H12" s="40">
        <v>1.5</v>
      </c>
      <c r="I12" s="15"/>
      <c r="J12" s="14">
        <f t="shared" si="2"/>
        <v>0</v>
      </c>
      <c r="K12" s="15" t="e">
        <f t="shared" si="3"/>
        <v>#DIV/0!</v>
      </c>
      <c r="L12" s="25"/>
      <c r="M12" s="18">
        <v>0</v>
      </c>
      <c r="N12" s="18"/>
      <c r="O12" s="14"/>
      <c r="P12" s="18"/>
      <c r="Q12" s="25"/>
      <c r="R12" s="18">
        <v>0</v>
      </c>
      <c r="S12" s="18"/>
      <c r="T12" s="14"/>
      <c r="U12" s="18"/>
      <c r="V12" s="25"/>
      <c r="W12" s="19">
        <v>0</v>
      </c>
      <c r="X12" s="20"/>
      <c r="Y12" s="36"/>
      <c r="Z12" s="21"/>
      <c r="AA12" s="39"/>
      <c r="AB12" s="39"/>
    </row>
    <row r="13" spans="1:29" x14ac:dyDescent="0.25">
      <c r="A13" s="10">
        <v>9</v>
      </c>
      <c r="B13" s="31" t="s">
        <v>27</v>
      </c>
      <c r="C13" s="32">
        <v>63.1</v>
      </c>
      <c r="D13" s="18">
        <v>3</v>
      </c>
      <c r="E13" s="14">
        <f t="shared" si="0"/>
        <v>4.7543581616481774</v>
      </c>
      <c r="F13" s="15">
        <f t="shared" si="1"/>
        <v>100</v>
      </c>
      <c r="G13" s="25">
        <v>30</v>
      </c>
      <c r="H13" s="40">
        <v>55</v>
      </c>
      <c r="I13" s="15"/>
      <c r="J13" s="14">
        <f t="shared" si="2"/>
        <v>0</v>
      </c>
      <c r="K13" s="15" t="e">
        <f t="shared" si="3"/>
        <v>#DIV/0!</v>
      </c>
      <c r="L13" s="25"/>
      <c r="M13" s="18">
        <v>50</v>
      </c>
      <c r="N13" s="18"/>
      <c r="O13" s="34"/>
      <c r="P13" s="18"/>
      <c r="Q13" s="25"/>
      <c r="R13" s="27">
        <v>0</v>
      </c>
      <c r="S13" s="18"/>
      <c r="T13" s="14"/>
      <c r="U13" s="18"/>
      <c r="V13" s="25"/>
      <c r="W13" s="19">
        <v>0</v>
      </c>
      <c r="X13" s="20"/>
      <c r="Y13" s="36">
        <v>1000</v>
      </c>
      <c r="Z13" s="21">
        <v>0</v>
      </c>
      <c r="AA13" s="39"/>
      <c r="AB13" s="36">
        <v>1000</v>
      </c>
    </row>
    <row r="14" spans="1:29" x14ac:dyDescent="0.25">
      <c r="A14" s="10">
        <v>10</v>
      </c>
      <c r="B14" s="11" t="s">
        <v>28</v>
      </c>
      <c r="C14" s="32">
        <v>0.5</v>
      </c>
      <c r="D14" s="18"/>
      <c r="E14" s="14">
        <f t="shared" si="0"/>
        <v>0</v>
      </c>
      <c r="F14" s="15" t="e">
        <f t="shared" si="1"/>
        <v>#DIV/0!</v>
      </c>
      <c r="G14" s="25"/>
      <c r="H14" s="33">
        <v>0.5</v>
      </c>
      <c r="I14" s="18"/>
      <c r="J14" s="14">
        <f t="shared" si="2"/>
        <v>0</v>
      </c>
      <c r="K14" s="15" t="e">
        <f t="shared" si="3"/>
        <v>#DIV/0!</v>
      </c>
      <c r="L14" s="25"/>
      <c r="M14" s="18">
        <v>0</v>
      </c>
      <c r="N14" s="18"/>
      <c r="O14" s="14"/>
      <c r="P14" s="18"/>
      <c r="Q14" s="25"/>
      <c r="R14" s="18">
        <v>0</v>
      </c>
      <c r="S14" s="18"/>
      <c r="T14" s="14"/>
      <c r="U14" s="18"/>
      <c r="V14" s="25"/>
      <c r="W14" s="19">
        <v>0</v>
      </c>
      <c r="X14" s="20"/>
      <c r="Y14" s="36"/>
      <c r="Z14" s="21"/>
      <c r="AA14" s="39"/>
      <c r="AB14" s="39"/>
    </row>
    <row r="15" spans="1:29" x14ac:dyDescent="0.25">
      <c r="A15" s="10">
        <v>11</v>
      </c>
      <c r="B15" s="23" t="s">
        <v>29</v>
      </c>
      <c r="C15" s="32">
        <v>85</v>
      </c>
      <c r="D15" s="18">
        <v>80</v>
      </c>
      <c r="E15" s="14">
        <f t="shared" si="0"/>
        <v>94.117647058823522</v>
      </c>
      <c r="F15" s="15">
        <f t="shared" si="1"/>
        <v>90</v>
      </c>
      <c r="G15" s="25">
        <v>720</v>
      </c>
      <c r="H15" s="41">
        <v>46</v>
      </c>
      <c r="I15" s="133">
        <v>56</v>
      </c>
      <c r="J15" s="14">
        <f t="shared" si="2"/>
        <v>121.73913043478262</v>
      </c>
      <c r="K15" s="15">
        <f>L15*10/I15</f>
        <v>92.857142857142861</v>
      </c>
      <c r="L15" s="25">
        <v>520</v>
      </c>
      <c r="M15" s="18">
        <v>770</v>
      </c>
      <c r="N15" s="18">
        <v>300</v>
      </c>
      <c r="O15" s="14">
        <f>N15/M15*100</f>
        <v>38.961038961038966</v>
      </c>
      <c r="P15" s="18">
        <f>Q15*10/N15</f>
        <v>5.333333333333333</v>
      </c>
      <c r="Q15" s="25">
        <v>160</v>
      </c>
      <c r="R15" s="27">
        <v>3600</v>
      </c>
      <c r="S15" s="18">
        <v>700</v>
      </c>
      <c r="T15" s="14">
        <f>S15*100/R15</f>
        <v>19.444444444444443</v>
      </c>
      <c r="U15" s="15">
        <f>V15*10/S15</f>
        <v>28.571428571428573</v>
      </c>
      <c r="V15" s="25">
        <v>2000</v>
      </c>
      <c r="W15" s="19">
        <v>5</v>
      </c>
      <c r="X15" s="20"/>
      <c r="Y15" s="30">
        <v>7150</v>
      </c>
      <c r="Z15" s="28">
        <v>1450</v>
      </c>
      <c r="AA15" s="30">
        <v>5540</v>
      </c>
      <c r="AB15" s="30">
        <v>160</v>
      </c>
    </row>
    <row r="16" spans="1:29" x14ac:dyDescent="0.25">
      <c r="A16" s="120">
        <v>12</v>
      </c>
      <c r="B16" s="127" t="s">
        <v>30</v>
      </c>
      <c r="C16" s="128">
        <v>166</v>
      </c>
      <c r="D16" s="80">
        <v>166</v>
      </c>
      <c r="E16" s="124">
        <f t="shared" si="0"/>
        <v>100</v>
      </c>
      <c r="F16" s="123">
        <f t="shared" si="1"/>
        <v>115.48192771084338</v>
      </c>
      <c r="G16" s="125">
        <v>1917</v>
      </c>
      <c r="H16" s="41">
        <v>77.099999999999994</v>
      </c>
      <c r="I16" s="18">
        <v>54</v>
      </c>
      <c r="J16" s="14">
        <f t="shared" si="2"/>
        <v>70.038910505836583</v>
      </c>
      <c r="K16" s="15">
        <f>L16*10/I16</f>
        <v>101.48148148148148</v>
      </c>
      <c r="L16" s="25">
        <v>548</v>
      </c>
      <c r="M16" s="18">
        <v>100</v>
      </c>
      <c r="N16" s="18"/>
      <c r="O16" s="14"/>
      <c r="P16" s="18"/>
      <c r="Q16" s="25"/>
      <c r="R16" s="27">
        <v>1311</v>
      </c>
      <c r="S16" s="18">
        <v>1146</v>
      </c>
      <c r="T16" s="14">
        <f>S16*100/R16</f>
        <v>87.414187643020597</v>
      </c>
      <c r="U16" s="15">
        <f>V16*10/S16</f>
        <v>25.959860383944154</v>
      </c>
      <c r="V16" s="25">
        <v>2975</v>
      </c>
      <c r="W16" s="19">
        <v>2.2000000000000002</v>
      </c>
      <c r="X16" s="20"/>
      <c r="Y16" s="30"/>
      <c r="Z16" s="28"/>
      <c r="AA16" s="35"/>
      <c r="AB16" s="35"/>
    </row>
    <row r="17" spans="1:28" x14ac:dyDescent="0.25">
      <c r="A17" s="10">
        <v>13</v>
      </c>
      <c r="B17" s="31" t="s">
        <v>31</v>
      </c>
      <c r="C17" s="32">
        <v>750</v>
      </c>
      <c r="D17" s="18">
        <v>730</v>
      </c>
      <c r="E17" s="14">
        <f t="shared" si="0"/>
        <v>97.333333333333343</v>
      </c>
      <c r="F17" s="15">
        <f t="shared" si="1"/>
        <v>148.35616438356163</v>
      </c>
      <c r="G17" s="25">
        <v>10830</v>
      </c>
      <c r="H17" s="41">
        <v>162.19999999999999</v>
      </c>
      <c r="I17" s="18">
        <v>112</v>
      </c>
      <c r="J17" s="14">
        <f t="shared" si="2"/>
        <v>69.050554870530206</v>
      </c>
      <c r="K17" s="15">
        <f>L17*10/I17</f>
        <v>126.96428571428571</v>
      </c>
      <c r="L17" s="25">
        <v>1422</v>
      </c>
      <c r="M17" s="18">
        <v>1100</v>
      </c>
      <c r="N17" s="18"/>
      <c r="O17" s="34"/>
      <c r="P17" s="18"/>
      <c r="Q17" s="25"/>
      <c r="R17" s="27">
        <v>895</v>
      </c>
      <c r="S17" s="18">
        <v>270</v>
      </c>
      <c r="T17" s="14">
        <f>S17*100/R17</f>
        <v>30.16759776536313</v>
      </c>
      <c r="U17" s="15">
        <f t="shared" ref="U17:U31" si="4">V17*10/S17</f>
        <v>12.592592592592593</v>
      </c>
      <c r="V17" s="25">
        <v>340</v>
      </c>
      <c r="W17" s="19">
        <v>1.2</v>
      </c>
      <c r="X17" s="20"/>
      <c r="Y17" s="42">
        <v>100</v>
      </c>
      <c r="Z17" s="42">
        <v>0</v>
      </c>
      <c r="AA17" s="42"/>
      <c r="AB17" s="30">
        <v>100</v>
      </c>
    </row>
    <row r="18" spans="1:28" ht="15.75" x14ac:dyDescent="0.25">
      <c r="A18" s="120">
        <v>14</v>
      </c>
      <c r="B18" s="127" t="s">
        <v>32</v>
      </c>
      <c r="C18" s="128">
        <v>2</v>
      </c>
      <c r="D18" s="80">
        <v>2</v>
      </c>
      <c r="E18" s="124">
        <f t="shared" si="0"/>
        <v>100</v>
      </c>
      <c r="F18" s="123">
        <f t="shared" si="1"/>
        <v>87.5</v>
      </c>
      <c r="G18" s="125">
        <v>17.5</v>
      </c>
      <c r="H18" s="129">
        <v>1</v>
      </c>
      <c r="I18" s="80">
        <v>1</v>
      </c>
      <c r="J18" s="124">
        <f>I18/H18*100</f>
        <v>100</v>
      </c>
      <c r="K18" s="123">
        <f>L18*10/I18</f>
        <v>60</v>
      </c>
      <c r="L18" s="125">
        <v>6</v>
      </c>
      <c r="M18" s="43">
        <v>0</v>
      </c>
      <c r="N18" s="43"/>
      <c r="O18" s="45"/>
      <c r="P18" s="43"/>
      <c r="Q18" s="44"/>
      <c r="R18" s="43">
        <v>0</v>
      </c>
      <c r="S18" s="43"/>
      <c r="T18" s="45"/>
      <c r="U18" s="15" t="e">
        <f t="shared" si="4"/>
        <v>#DIV/0!</v>
      </c>
      <c r="V18" s="44"/>
      <c r="W18" s="47"/>
      <c r="X18" s="48"/>
      <c r="Y18" s="49"/>
      <c r="Z18" s="50"/>
      <c r="AA18" s="51"/>
      <c r="AB18" s="51"/>
    </row>
    <row r="19" spans="1:28" ht="15.75" x14ac:dyDescent="0.25">
      <c r="A19" s="120">
        <v>15</v>
      </c>
      <c r="B19" s="127" t="s">
        <v>33</v>
      </c>
      <c r="C19" s="128">
        <v>2</v>
      </c>
      <c r="D19" s="80">
        <v>2</v>
      </c>
      <c r="E19" s="124">
        <f t="shared" si="0"/>
        <v>100</v>
      </c>
      <c r="F19" s="123">
        <f t="shared" si="1"/>
        <v>50</v>
      </c>
      <c r="G19" s="125">
        <v>10</v>
      </c>
      <c r="H19" s="52">
        <v>0.8</v>
      </c>
      <c r="I19" s="53">
        <v>0.5</v>
      </c>
      <c r="J19" s="45">
        <f t="shared" ref="J19:J25" si="5">I19/H19*100</f>
        <v>62.5</v>
      </c>
      <c r="K19" s="46">
        <f t="shared" ref="K19:K25" si="6">L19*10/I19</f>
        <v>20</v>
      </c>
      <c r="L19" s="14">
        <v>1</v>
      </c>
      <c r="M19" s="18">
        <v>0</v>
      </c>
      <c r="N19" s="18"/>
      <c r="O19" s="14"/>
      <c r="P19" s="18"/>
      <c r="Q19" s="25"/>
      <c r="R19" s="18">
        <v>0</v>
      </c>
      <c r="S19" s="18"/>
      <c r="T19" s="14"/>
      <c r="U19" s="15" t="e">
        <f t="shared" si="4"/>
        <v>#DIV/0!</v>
      </c>
      <c r="V19" s="25"/>
      <c r="W19" s="19"/>
      <c r="X19" s="20"/>
      <c r="Y19" s="54"/>
      <c r="Z19" s="55"/>
      <c r="AA19" s="56"/>
      <c r="AB19" s="56"/>
    </row>
    <row r="20" spans="1:28" x14ac:dyDescent="0.25">
      <c r="A20" s="120">
        <v>16</v>
      </c>
      <c r="B20" s="121" t="s">
        <v>34</v>
      </c>
      <c r="C20" s="122">
        <v>15</v>
      </c>
      <c r="D20" s="123">
        <v>15</v>
      </c>
      <c r="E20" s="124">
        <f t="shared" si="0"/>
        <v>100</v>
      </c>
      <c r="F20" s="123">
        <v>241</v>
      </c>
      <c r="G20" s="125">
        <v>45</v>
      </c>
      <c r="H20" s="126">
        <v>12.7</v>
      </c>
      <c r="I20" s="80">
        <v>12.7</v>
      </c>
      <c r="J20" s="124">
        <f t="shared" si="5"/>
        <v>100</v>
      </c>
      <c r="K20" s="123">
        <f t="shared" si="6"/>
        <v>154.09448818897638</v>
      </c>
      <c r="L20" s="125">
        <v>195.7</v>
      </c>
      <c r="M20" s="18">
        <v>415</v>
      </c>
      <c r="N20" s="18"/>
      <c r="O20" s="14"/>
      <c r="P20" s="15"/>
      <c r="Q20" s="25"/>
      <c r="R20" s="27">
        <v>550</v>
      </c>
      <c r="S20" s="18"/>
      <c r="T20" s="14"/>
      <c r="U20" s="15" t="e">
        <f t="shared" si="4"/>
        <v>#DIV/0!</v>
      </c>
      <c r="V20" s="25"/>
      <c r="W20" s="19"/>
      <c r="X20" s="20"/>
      <c r="Y20" s="27">
        <v>6743</v>
      </c>
      <c r="Z20" s="28">
        <v>0</v>
      </c>
      <c r="AA20" s="29">
        <v>6743</v>
      </c>
      <c r="AB20" s="35"/>
    </row>
    <row r="21" spans="1:28" ht="15.75" x14ac:dyDescent="0.25">
      <c r="A21" s="10">
        <v>17</v>
      </c>
      <c r="B21" s="11" t="s">
        <v>35</v>
      </c>
      <c r="C21" s="32">
        <v>10.99</v>
      </c>
      <c r="D21" s="18">
        <v>2</v>
      </c>
      <c r="E21" s="14">
        <f t="shared" si="0"/>
        <v>18.198362147406733</v>
      </c>
      <c r="F21" s="15">
        <f t="shared" ref="F21:F28" si="7">G21*10/D21</f>
        <v>51.5</v>
      </c>
      <c r="G21" s="25">
        <v>10.3</v>
      </c>
      <c r="H21" s="33">
        <v>7.1</v>
      </c>
      <c r="I21" s="18">
        <v>2</v>
      </c>
      <c r="J21" s="45">
        <f t="shared" si="5"/>
        <v>28.169014084507044</v>
      </c>
      <c r="K21" s="46">
        <f t="shared" si="6"/>
        <v>59.5</v>
      </c>
      <c r="L21" s="25">
        <v>11.9</v>
      </c>
      <c r="M21" s="18">
        <v>0</v>
      </c>
      <c r="N21" s="18"/>
      <c r="O21" s="14"/>
      <c r="P21" s="18"/>
      <c r="Q21" s="25"/>
      <c r="R21" s="18">
        <v>0</v>
      </c>
      <c r="S21" s="18"/>
      <c r="T21" s="34"/>
      <c r="U21" s="15" t="e">
        <f t="shared" si="4"/>
        <v>#DIV/0!</v>
      </c>
      <c r="V21" s="25"/>
      <c r="W21" s="19"/>
      <c r="X21" s="20"/>
      <c r="Y21" s="54"/>
      <c r="Z21" s="55"/>
      <c r="AA21" s="56"/>
      <c r="AB21" s="56"/>
    </row>
    <row r="22" spans="1:28" x14ac:dyDescent="0.25">
      <c r="A22" s="10">
        <v>18</v>
      </c>
      <c r="B22" s="23" t="s">
        <v>36</v>
      </c>
      <c r="C22" s="32">
        <v>2407</v>
      </c>
      <c r="D22" s="18">
        <v>1948</v>
      </c>
      <c r="E22" s="14">
        <f t="shared" si="0"/>
        <v>80.930619027835476</v>
      </c>
      <c r="F22" s="15">
        <f t="shared" si="7"/>
        <v>164.44045174537987</v>
      </c>
      <c r="G22" s="25">
        <v>32033</v>
      </c>
      <c r="H22" s="41">
        <v>25.2</v>
      </c>
      <c r="I22" s="18">
        <v>0.5</v>
      </c>
      <c r="J22" s="45">
        <f t="shared" si="5"/>
        <v>1.984126984126984</v>
      </c>
      <c r="K22" s="46">
        <f t="shared" si="6"/>
        <v>20</v>
      </c>
      <c r="L22" s="25">
        <v>1</v>
      </c>
      <c r="M22" s="18">
        <v>728</v>
      </c>
      <c r="N22" s="18"/>
      <c r="O22" s="14"/>
      <c r="P22" s="15"/>
      <c r="Q22" s="57"/>
      <c r="R22" s="27">
        <v>1260</v>
      </c>
      <c r="S22" s="18"/>
      <c r="T22" s="14"/>
      <c r="U22" s="15" t="e">
        <f t="shared" si="4"/>
        <v>#DIV/0!</v>
      </c>
      <c r="V22" s="25"/>
      <c r="W22" s="19">
        <v>0.1</v>
      </c>
      <c r="X22" s="20"/>
      <c r="Y22" s="42">
        <v>14500</v>
      </c>
      <c r="Z22" s="42">
        <v>5000</v>
      </c>
      <c r="AA22" s="42">
        <v>9500</v>
      </c>
      <c r="AB22" s="58"/>
    </row>
    <row r="23" spans="1:28" ht="15.75" x14ac:dyDescent="0.25">
      <c r="A23" s="10">
        <v>19</v>
      </c>
      <c r="B23" s="11" t="s">
        <v>37</v>
      </c>
      <c r="C23" s="32">
        <v>15</v>
      </c>
      <c r="D23" s="18">
        <v>12.5</v>
      </c>
      <c r="E23" s="14">
        <f t="shared" si="0"/>
        <v>83.333333333333343</v>
      </c>
      <c r="F23" s="15">
        <f t="shared" si="7"/>
        <v>90</v>
      </c>
      <c r="G23" s="25">
        <v>112.5</v>
      </c>
      <c r="H23" s="33">
        <v>5.5</v>
      </c>
      <c r="I23" s="18">
        <v>5</v>
      </c>
      <c r="J23" s="45">
        <f t="shared" si="5"/>
        <v>90.909090909090907</v>
      </c>
      <c r="K23" s="46">
        <f t="shared" si="6"/>
        <v>58.2</v>
      </c>
      <c r="L23" s="25">
        <v>29.1</v>
      </c>
      <c r="M23" s="18">
        <v>300</v>
      </c>
      <c r="N23" s="18"/>
      <c r="O23" s="14"/>
      <c r="P23" s="18"/>
      <c r="Q23" s="25"/>
      <c r="R23" s="18">
        <v>0</v>
      </c>
      <c r="S23" s="18"/>
      <c r="T23" s="34"/>
      <c r="U23" s="15" t="e">
        <f t="shared" si="4"/>
        <v>#DIV/0!</v>
      </c>
      <c r="V23" s="25"/>
      <c r="W23" s="19"/>
      <c r="X23" s="20"/>
      <c r="Y23" s="54"/>
      <c r="Z23" s="55"/>
      <c r="AA23" s="56"/>
      <c r="AB23" s="56"/>
    </row>
    <row r="24" spans="1:28" ht="15.75" x14ac:dyDescent="0.25">
      <c r="A24" s="120">
        <v>20</v>
      </c>
      <c r="B24" s="121" t="s">
        <v>38</v>
      </c>
      <c r="C24" s="128">
        <v>10</v>
      </c>
      <c r="D24" s="80">
        <v>10</v>
      </c>
      <c r="E24" s="124">
        <f t="shared" si="0"/>
        <v>100</v>
      </c>
      <c r="F24" s="123">
        <f t="shared" si="7"/>
        <v>60.5</v>
      </c>
      <c r="G24" s="125">
        <v>60.5</v>
      </c>
      <c r="H24" s="33">
        <v>8.5</v>
      </c>
      <c r="I24" s="18">
        <v>8</v>
      </c>
      <c r="J24" s="45">
        <f t="shared" si="5"/>
        <v>94.117647058823522</v>
      </c>
      <c r="K24" s="46">
        <f t="shared" si="6"/>
        <v>5.625</v>
      </c>
      <c r="L24" s="25">
        <v>4.5</v>
      </c>
      <c r="M24" s="18">
        <v>0</v>
      </c>
      <c r="N24" s="18"/>
      <c r="O24" s="14"/>
      <c r="P24" s="18"/>
      <c r="Q24" s="25"/>
      <c r="R24" s="18">
        <v>150</v>
      </c>
      <c r="S24" s="18">
        <v>150</v>
      </c>
      <c r="T24" s="14">
        <f>S24*100/R24</f>
        <v>100</v>
      </c>
      <c r="U24" s="15">
        <f t="shared" si="4"/>
        <v>3.5</v>
      </c>
      <c r="V24" s="25">
        <v>52.5</v>
      </c>
      <c r="W24" s="19"/>
      <c r="X24" s="20"/>
      <c r="Y24" s="54"/>
      <c r="Z24" s="55"/>
      <c r="AA24" s="56"/>
      <c r="AB24" s="56"/>
    </row>
    <row r="25" spans="1:28" ht="15.75" x14ac:dyDescent="0.25">
      <c r="A25" s="120">
        <v>21</v>
      </c>
      <c r="B25" s="127" t="s">
        <v>39</v>
      </c>
      <c r="C25" s="128">
        <v>6</v>
      </c>
      <c r="D25" s="80">
        <v>6</v>
      </c>
      <c r="E25" s="124">
        <f t="shared" si="0"/>
        <v>100</v>
      </c>
      <c r="F25" s="123">
        <f t="shared" si="7"/>
        <v>24.5</v>
      </c>
      <c r="G25" s="125">
        <v>14.7</v>
      </c>
      <c r="H25" s="33">
        <v>3</v>
      </c>
      <c r="I25" s="18">
        <v>3</v>
      </c>
      <c r="J25" s="45">
        <f t="shared" si="5"/>
        <v>100</v>
      </c>
      <c r="K25" s="46">
        <f t="shared" si="6"/>
        <v>26.666666666666668</v>
      </c>
      <c r="L25" s="14">
        <v>8</v>
      </c>
      <c r="M25" s="18">
        <v>50</v>
      </c>
      <c r="N25" s="18"/>
      <c r="O25" s="14"/>
      <c r="P25" s="18"/>
      <c r="Q25" s="25"/>
      <c r="R25" s="18">
        <v>20</v>
      </c>
      <c r="S25" s="18"/>
      <c r="T25" s="14"/>
      <c r="U25" s="15" t="e">
        <f t="shared" si="4"/>
        <v>#DIV/0!</v>
      </c>
      <c r="V25" s="25"/>
      <c r="W25" s="19"/>
      <c r="X25" s="20"/>
      <c r="Y25" s="54"/>
      <c r="Z25" s="55"/>
      <c r="AA25" s="56"/>
      <c r="AB25" s="56"/>
    </row>
    <row r="26" spans="1:28" x14ac:dyDescent="0.25">
      <c r="A26" s="10">
        <v>22</v>
      </c>
      <c r="B26" s="23" t="s">
        <v>40</v>
      </c>
      <c r="C26" s="32">
        <v>220</v>
      </c>
      <c r="D26" s="18">
        <v>190</v>
      </c>
      <c r="E26" s="14">
        <f t="shared" si="0"/>
        <v>86.36363636363636</v>
      </c>
      <c r="F26" s="15">
        <f t="shared" si="7"/>
        <v>131.57894736842104</v>
      </c>
      <c r="G26" s="25">
        <v>2500</v>
      </c>
      <c r="H26" s="41">
        <v>14</v>
      </c>
      <c r="I26" s="18">
        <v>5.0999999999999996</v>
      </c>
      <c r="J26" s="14">
        <f>I26/H26*100</f>
        <v>36.428571428571423</v>
      </c>
      <c r="K26" s="15">
        <f>L26*10/I26</f>
        <v>90.196078431372555</v>
      </c>
      <c r="L26" s="25">
        <v>46</v>
      </c>
      <c r="M26" s="18">
        <v>0</v>
      </c>
      <c r="N26" s="18"/>
      <c r="O26" s="14"/>
      <c r="P26" s="15"/>
      <c r="Q26" s="25"/>
      <c r="R26" s="27">
        <v>170</v>
      </c>
      <c r="S26" s="18"/>
      <c r="T26" s="34"/>
      <c r="U26" s="15" t="e">
        <f t="shared" si="4"/>
        <v>#DIV/0!</v>
      </c>
      <c r="V26" s="25"/>
      <c r="W26" s="59"/>
      <c r="X26" s="20"/>
      <c r="Y26" s="30"/>
      <c r="Z26" s="28"/>
      <c r="AA26" s="35"/>
      <c r="AB26" s="35"/>
    </row>
    <row r="27" spans="1:28" x14ac:dyDescent="0.25">
      <c r="A27" s="10">
        <v>23</v>
      </c>
      <c r="B27" s="11" t="s">
        <v>41</v>
      </c>
      <c r="C27" s="32">
        <v>10</v>
      </c>
      <c r="D27" s="18"/>
      <c r="E27" s="14">
        <f t="shared" si="0"/>
        <v>0</v>
      </c>
      <c r="F27" s="15" t="e">
        <f t="shared" si="7"/>
        <v>#DIV/0!</v>
      </c>
      <c r="G27" s="25"/>
      <c r="H27" s="40">
        <v>14</v>
      </c>
      <c r="I27" s="18"/>
      <c r="J27" s="34"/>
      <c r="K27" s="15"/>
      <c r="L27" s="14"/>
      <c r="M27" s="18">
        <v>0</v>
      </c>
      <c r="N27" s="18"/>
      <c r="O27" s="14"/>
      <c r="P27" s="18"/>
      <c r="Q27" s="25"/>
      <c r="R27" s="18">
        <v>40</v>
      </c>
      <c r="S27" s="18"/>
      <c r="T27" s="34"/>
      <c r="U27" s="15" t="e">
        <f t="shared" si="4"/>
        <v>#DIV/0!</v>
      </c>
      <c r="V27" s="25"/>
      <c r="W27" s="19">
        <v>4</v>
      </c>
      <c r="X27" s="20"/>
      <c r="Y27" s="30"/>
      <c r="Z27" s="28"/>
      <c r="AA27" s="30"/>
      <c r="AB27" s="30"/>
    </row>
    <row r="28" spans="1:28" x14ac:dyDescent="0.25">
      <c r="A28" s="10">
        <v>24</v>
      </c>
      <c r="B28" s="121" t="s">
        <v>42</v>
      </c>
      <c r="C28" s="128">
        <v>57.4</v>
      </c>
      <c r="D28" s="134">
        <v>73.400000000000006</v>
      </c>
      <c r="E28" s="124">
        <f t="shared" si="0"/>
        <v>127.87456445993033</v>
      </c>
      <c r="F28" s="123">
        <f t="shared" si="7"/>
        <v>53.69209809264305</v>
      </c>
      <c r="G28" s="125">
        <v>394.1</v>
      </c>
      <c r="H28" s="126">
        <v>4.5</v>
      </c>
      <c r="I28" s="119">
        <v>7.28</v>
      </c>
      <c r="J28" s="124">
        <f>I28/H28*100</f>
        <v>161.77777777777777</v>
      </c>
      <c r="K28" s="123">
        <f>L28*10/I28</f>
        <v>6.5934065934065931</v>
      </c>
      <c r="L28" s="125">
        <v>4.8</v>
      </c>
      <c r="M28" s="18">
        <v>4233</v>
      </c>
      <c r="N28" s="18"/>
      <c r="O28" s="14"/>
      <c r="P28" s="15"/>
      <c r="Q28" s="25"/>
      <c r="R28" s="27">
        <v>2167</v>
      </c>
      <c r="S28" s="18"/>
      <c r="T28" s="14"/>
      <c r="U28" s="15" t="e">
        <f t="shared" si="4"/>
        <v>#DIV/0!</v>
      </c>
      <c r="V28" s="25"/>
      <c r="W28" s="19">
        <v>2</v>
      </c>
      <c r="X28" s="20"/>
      <c r="Y28" s="30">
        <v>7062</v>
      </c>
      <c r="Z28" s="28">
        <v>682</v>
      </c>
      <c r="AA28" s="30">
        <v>6380</v>
      </c>
      <c r="AB28" s="30"/>
    </row>
    <row r="29" spans="1:28" x14ac:dyDescent="0.25">
      <c r="A29" s="120">
        <v>25</v>
      </c>
      <c r="B29" s="121" t="s">
        <v>43</v>
      </c>
      <c r="C29" s="128">
        <v>115.3</v>
      </c>
      <c r="D29" s="80">
        <v>115.3</v>
      </c>
      <c r="E29" s="124">
        <f t="shared" si="0"/>
        <v>100</v>
      </c>
      <c r="F29" s="123">
        <f>G29*10/D29</f>
        <v>112.57588898525586</v>
      </c>
      <c r="G29" s="125">
        <v>1298</v>
      </c>
      <c r="H29" s="41">
        <v>24</v>
      </c>
      <c r="I29" s="18">
        <v>6.6</v>
      </c>
      <c r="J29" s="14">
        <f>I29/H29*100</f>
        <v>27.499999999999996</v>
      </c>
      <c r="K29" s="15">
        <f>L29*10/I29</f>
        <v>74.848484848484858</v>
      </c>
      <c r="L29" s="25">
        <v>49.4</v>
      </c>
      <c r="M29" s="18">
        <v>3794</v>
      </c>
      <c r="N29" s="18">
        <v>527</v>
      </c>
      <c r="O29" s="130">
        <f>N29/M29*100</f>
        <v>13.890353189246177</v>
      </c>
      <c r="P29" s="63">
        <f>Q29*10/N29</f>
        <v>5</v>
      </c>
      <c r="Q29" s="25">
        <v>263.5</v>
      </c>
      <c r="R29" s="27">
        <v>2853</v>
      </c>
      <c r="S29" s="18">
        <v>1825</v>
      </c>
      <c r="T29" s="14">
        <f>S29*100/R29</f>
        <v>63.967753242201191</v>
      </c>
      <c r="U29" s="15">
        <f t="shared" si="4"/>
        <v>3.1726027397260275</v>
      </c>
      <c r="V29" s="25">
        <v>579</v>
      </c>
      <c r="W29" s="19"/>
      <c r="X29" s="20"/>
      <c r="Y29" s="30">
        <v>16298</v>
      </c>
      <c r="Z29" s="28">
        <v>2433</v>
      </c>
      <c r="AA29" s="30">
        <v>13865</v>
      </c>
      <c r="AB29" s="30"/>
    </row>
    <row r="30" spans="1:28" ht="15.75" x14ac:dyDescent="0.25">
      <c r="A30" s="10">
        <v>26</v>
      </c>
      <c r="B30" s="11" t="s">
        <v>44</v>
      </c>
      <c r="C30" s="32">
        <v>31</v>
      </c>
      <c r="D30" s="18"/>
      <c r="E30" s="14">
        <f t="shared" si="0"/>
        <v>0</v>
      </c>
      <c r="F30" s="15"/>
      <c r="G30" s="25"/>
      <c r="H30" s="33">
        <v>7</v>
      </c>
      <c r="I30" s="18"/>
      <c r="J30" s="34"/>
      <c r="K30" s="15" t="e">
        <f t="shared" ref="K30" si="8">L30*10/I30</f>
        <v>#DIV/0!</v>
      </c>
      <c r="L30" s="25"/>
      <c r="M30" s="18">
        <v>0</v>
      </c>
      <c r="N30" s="18"/>
      <c r="O30" s="14"/>
      <c r="P30" s="18"/>
      <c r="Q30" s="25"/>
      <c r="R30" s="18">
        <v>0</v>
      </c>
      <c r="S30" s="18"/>
      <c r="T30" s="14"/>
      <c r="U30" s="15" t="e">
        <f t="shared" si="4"/>
        <v>#DIV/0!</v>
      </c>
      <c r="V30" s="25"/>
      <c r="W30" s="19">
        <v>4</v>
      </c>
      <c r="X30" s="20"/>
      <c r="Y30" s="54"/>
      <c r="Z30" s="55"/>
      <c r="AA30" s="54"/>
      <c r="AB30" s="54"/>
    </row>
    <row r="31" spans="1:28" x14ac:dyDescent="0.25">
      <c r="A31" s="10">
        <v>27</v>
      </c>
      <c r="B31" s="135" t="s">
        <v>45</v>
      </c>
      <c r="C31" s="136">
        <v>6</v>
      </c>
      <c r="D31" s="137">
        <v>6</v>
      </c>
      <c r="E31" s="138">
        <f t="shared" si="0"/>
        <v>100</v>
      </c>
      <c r="F31" s="138">
        <f>G31*10/D31</f>
        <v>91.666666666666671</v>
      </c>
      <c r="G31" s="139">
        <v>55</v>
      </c>
      <c r="H31" s="41">
        <v>5.4</v>
      </c>
      <c r="I31" s="18">
        <v>4.53</v>
      </c>
      <c r="J31" s="14">
        <f>I31/H31*100</f>
        <v>83.888888888888886</v>
      </c>
      <c r="K31" s="15">
        <v>27.5</v>
      </c>
      <c r="L31" s="25">
        <v>12.3</v>
      </c>
      <c r="M31" s="18">
        <v>0</v>
      </c>
      <c r="N31" s="18"/>
      <c r="O31" s="14"/>
      <c r="P31" s="18"/>
      <c r="Q31" s="25"/>
      <c r="R31" s="27">
        <v>900</v>
      </c>
      <c r="S31" s="18"/>
      <c r="T31" s="34"/>
      <c r="U31" s="15" t="e">
        <f t="shared" si="4"/>
        <v>#DIV/0!</v>
      </c>
      <c r="V31" s="25"/>
      <c r="W31" s="19"/>
      <c r="X31" s="20"/>
      <c r="Y31" s="30">
        <v>9408</v>
      </c>
      <c r="Z31" s="28">
        <v>425</v>
      </c>
      <c r="AA31" s="30">
        <v>8765</v>
      </c>
      <c r="AB31" s="30">
        <v>218</v>
      </c>
    </row>
    <row r="32" spans="1:28" x14ac:dyDescent="0.25">
      <c r="A32" s="145" t="s">
        <v>46</v>
      </c>
      <c r="B32" s="146"/>
      <c r="C32" s="60">
        <f>SUM(C5:C31)</f>
        <v>4288.6899999999996</v>
      </c>
      <c r="D32" s="61">
        <f>SUM(D5:D31)</f>
        <v>3624.1000000000004</v>
      </c>
      <c r="E32" s="62">
        <f>D32/C32*100</f>
        <v>84.5036596256666</v>
      </c>
      <c r="F32" s="62">
        <f>G32*10/D32</f>
        <v>144.81940343809492</v>
      </c>
      <c r="G32" s="61">
        <f>SUM(G5:G31)</f>
        <v>52483.999999999993</v>
      </c>
      <c r="H32" s="60">
        <f>SUM(H5:H31)</f>
        <v>571.19999999999993</v>
      </c>
      <c r="I32" s="60">
        <f>SUM(I5:I31)</f>
        <v>333.71</v>
      </c>
      <c r="J32" s="62">
        <f>I32/H32*100</f>
        <v>58.422619047619051</v>
      </c>
      <c r="K32" s="62">
        <f>L32*10/I32</f>
        <v>100.2109616133769</v>
      </c>
      <c r="L32" s="60">
        <f>SUM(L5:L31)</f>
        <v>3344.1400000000003</v>
      </c>
      <c r="M32" s="61">
        <f>SUM(M5:M31)</f>
        <v>14655</v>
      </c>
      <c r="N32" s="61">
        <f>SUM(N5:N31)</f>
        <v>827</v>
      </c>
      <c r="O32" s="61">
        <f>N32/M32*100</f>
        <v>5.6431252132378029</v>
      </c>
      <c r="P32" s="63">
        <f>Q32*10/N32</f>
        <v>5.1209189842805323</v>
      </c>
      <c r="Q32" s="61">
        <f>SUM(Q5:Q31)</f>
        <v>423.5</v>
      </c>
      <c r="R32" s="61">
        <f>SUM(R5:R31)</f>
        <v>18120.3</v>
      </c>
      <c r="S32" s="61">
        <f>SUM(S5:S31)</f>
        <v>4425</v>
      </c>
      <c r="T32" s="62">
        <f>S32*100/R32</f>
        <v>24.420125494611018</v>
      </c>
      <c r="U32" s="62">
        <f>V32*10/S32</f>
        <v>13.630508474576271</v>
      </c>
      <c r="V32" s="61">
        <f>SUM(V5:V31)</f>
        <v>6031.5</v>
      </c>
      <c r="W32" s="61">
        <f>SUM(W5:W31)</f>
        <v>31.4</v>
      </c>
      <c r="X32" s="61"/>
      <c r="Y32" s="61">
        <f t="shared" ref="Y32:AB32" si="9">SUM(Y5:Y31)</f>
        <v>69541</v>
      </c>
      <c r="Z32" s="61">
        <f t="shared" si="9"/>
        <v>9990</v>
      </c>
      <c r="AA32" s="61">
        <f t="shared" si="9"/>
        <v>57563</v>
      </c>
      <c r="AB32" s="61">
        <f t="shared" si="9"/>
        <v>1988</v>
      </c>
    </row>
    <row r="33" spans="1:28" ht="15.75" x14ac:dyDescent="0.25">
      <c r="A33" s="147" t="s">
        <v>47</v>
      </c>
      <c r="B33" s="147"/>
      <c r="C33" s="147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"/>
      <c r="Z33" s="1"/>
      <c r="AA33" s="1"/>
      <c r="AB33" s="1"/>
    </row>
    <row r="34" spans="1:28" ht="15.75" x14ac:dyDescent="0.25">
      <c r="A34" s="148" t="s">
        <v>48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"/>
      <c r="Z34" s="1"/>
      <c r="AA34" s="1"/>
      <c r="AB34" s="1"/>
    </row>
    <row r="37" spans="1:28" s="82" customFormat="1" ht="15.75" x14ac:dyDescent="0.25">
      <c r="A37" s="155"/>
      <c r="B37" s="155"/>
      <c r="C37" s="155"/>
      <c r="D37" s="155"/>
      <c r="E37" s="155"/>
      <c r="F37" s="155"/>
      <c r="G37" s="155"/>
      <c r="H37" s="155"/>
      <c r="I37" s="155"/>
      <c r="J37" s="155"/>
      <c r="K37" s="155"/>
      <c r="L37" s="155"/>
      <c r="M37" s="155"/>
      <c r="N37" s="155"/>
      <c r="O37" s="155"/>
      <c r="P37" s="155"/>
      <c r="Q37" s="155"/>
      <c r="R37" s="155"/>
      <c r="S37" s="155"/>
      <c r="T37" s="155"/>
      <c r="U37" s="155"/>
      <c r="V37" s="155"/>
      <c r="W37" s="155"/>
      <c r="X37" s="155"/>
      <c r="Y37" s="81"/>
      <c r="Z37" s="81"/>
      <c r="AA37" s="81"/>
      <c r="AB37" s="81"/>
    </row>
    <row r="38" spans="1:28" s="82" customFormat="1" ht="15.75" x14ac:dyDescent="0.25">
      <c r="A38" s="83"/>
      <c r="B38" s="74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74"/>
      <c r="V38" s="84"/>
      <c r="W38" s="81"/>
      <c r="X38" s="84"/>
      <c r="Y38" s="81"/>
      <c r="Z38" s="81"/>
      <c r="AA38" s="81"/>
      <c r="AB38" s="81"/>
    </row>
    <row r="39" spans="1:28" s="82" customFormat="1" ht="28.5" customHeight="1" x14ac:dyDescent="0.25">
      <c r="A39" s="156"/>
      <c r="B39" s="156"/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157"/>
      <c r="Z39" s="158"/>
      <c r="AA39" s="158"/>
      <c r="AB39" s="158"/>
    </row>
    <row r="40" spans="1:28" s="100" customFormat="1" ht="82.5" customHeight="1" x14ac:dyDescent="0.25">
      <c r="A40" s="156"/>
      <c r="B40" s="15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7"/>
      <c r="X40" s="98"/>
      <c r="Y40" s="157"/>
      <c r="Z40" s="99"/>
      <c r="AA40" s="99"/>
      <c r="AB40" s="99"/>
    </row>
    <row r="41" spans="1:28" s="100" customFormat="1" x14ac:dyDescent="0.25">
      <c r="A41" s="85"/>
      <c r="B41" s="101"/>
      <c r="C41" s="85"/>
      <c r="D41" s="86"/>
      <c r="E41" s="87"/>
      <c r="F41" s="88"/>
      <c r="G41" s="89"/>
      <c r="H41" s="90"/>
      <c r="I41" s="86"/>
      <c r="J41" s="87"/>
      <c r="K41" s="88"/>
      <c r="L41" s="89"/>
      <c r="M41" s="86"/>
      <c r="N41" s="86"/>
      <c r="O41" s="87"/>
      <c r="P41" s="86"/>
      <c r="Q41" s="89"/>
      <c r="R41" s="86"/>
      <c r="S41" s="86"/>
      <c r="T41" s="87"/>
      <c r="U41" s="88"/>
      <c r="V41" s="89"/>
      <c r="W41" s="102"/>
      <c r="X41" s="103"/>
      <c r="Y41" s="104"/>
      <c r="Z41" s="105"/>
      <c r="AA41" s="99"/>
      <c r="AB41" s="99"/>
    </row>
    <row r="42" spans="1:28" s="100" customFormat="1" x14ac:dyDescent="0.25">
      <c r="A42" s="85"/>
      <c r="B42" s="106"/>
      <c r="C42" s="85"/>
      <c r="D42" s="86"/>
      <c r="E42" s="87"/>
      <c r="F42" s="88"/>
      <c r="G42" s="89"/>
      <c r="H42" s="90"/>
      <c r="I42" s="88"/>
      <c r="J42" s="87"/>
      <c r="K42" s="88"/>
      <c r="L42" s="89"/>
      <c r="M42" s="86"/>
      <c r="N42" s="86"/>
      <c r="O42" s="87"/>
      <c r="P42" s="86"/>
      <c r="Q42" s="89"/>
      <c r="R42" s="86"/>
      <c r="S42" s="86"/>
      <c r="T42" s="87"/>
      <c r="U42" s="88"/>
      <c r="V42" s="89"/>
      <c r="W42" s="102"/>
      <c r="X42" s="103"/>
      <c r="Y42" s="86"/>
      <c r="Z42" s="92"/>
      <c r="AA42" s="107"/>
      <c r="AB42" s="86"/>
    </row>
    <row r="43" spans="1:28" s="100" customFormat="1" x14ac:dyDescent="0.25">
      <c r="A43" s="85"/>
      <c r="B43" s="101"/>
      <c r="C43" s="85"/>
      <c r="D43" s="86"/>
      <c r="E43" s="87"/>
      <c r="F43" s="88"/>
      <c r="G43" s="89"/>
      <c r="H43" s="85"/>
      <c r="I43" s="86"/>
      <c r="J43" s="87"/>
      <c r="K43" s="88"/>
      <c r="L43" s="89"/>
      <c r="M43" s="86"/>
      <c r="N43" s="86"/>
      <c r="O43" s="91"/>
      <c r="P43" s="86"/>
      <c r="Q43" s="89"/>
      <c r="R43" s="86"/>
      <c r="S43" s="86"/>
      <c r="T43" s="91"/>
      <c r="U43" s="86"/>
      <c r="V43" s="89"/>
      <c r="W43" s="102"/>
      <c r="X43" s="103"/>
      <c r="Y43" s="86"/>
      <c r="Z43" s="92"/>
      <c r="AA43" s="107"/>
      <c r="AB43" s="107"/>
    </row>
    <row r="44" spans="1:28" s="100" customFormat="1" x14ac:dyDescent="0.25">
      <c r="A44" s="85"/>
      <c r="B44" s="101"/>
      <c r="C44" s="85"/>
      <c r="D44" s="86"/>
      <c r="E44" s="87"/>
      <c r="F44" s="88"/>
      <c r="G44" s="89"/>
      <c r="H44" s="90"/>
      <c r="I44" s="86"/>
      <c r="J44" s="87"/>
      <c r="K44" s="88"/>
      <c r="L44" s="89"/>
      <c r="M44" s="86"/>
      <c r="N44" s="86"/>
      <c r="O44" s="87"/>
      <c r="P44" s="86"/>
      <c r="Q44" s="89"/>
      <c r="R44" s="86"/>
      <c r="S44" s="86"/>
      <c r="T44" s="87"/>
      <c r="U44" s="88"/>
      <c r="V44" s="89"/>
      <c r="W44" s="102"/>
      <c r="X44" s="103"/>
      <c r="Y44" s="108"/>
      <c r="Z44" s="104"/>
      <c r="AA44" s="109"/>
      <c r="AB44" s="109"/>
    </row>
    <row r="45" spans="1:28" s="100" customFormat="1" x14ac:dyDescent="0.25">
      <c r="A45" s="85"/>
      <c r="B45" s="101"/>
      <c r="C45" s="85"/>
      <c r="D45" s="86"/>
      <c r="E45" s="87"/>
      <c r="F45" s="88"/>
      <c r="G45" s="89"/>
      <c r="H45" s="85"/>
      <c r="I45" s="86"/>
      <c r="J45" s="87"/>
      <c r="K45" s="88"/>
      <c r="L45" s="89"/>
      <c r="M45" s="86"/>
      <c r="N45" s="86"/>
      <c r="O45" s="87"/>
      <c r="P45" s="86"/>
      <c r="Q45" s="89"/>
      <c r="R45" s="86"/>
      <c r="S45" s="86"/>
      <c r="T45" s="91"/>
      <c r="U45" s="88"/>
      <c r="V45" s="89"/>
      <c r="W45" s="102"/>
      <c r="X45" s="103"/>
      <c r="Y45" s="108"/>
      <c r="Z45" s="104"/>
      <c r="AA45" s="109"/>
      <c r="AB45" s="109"/>
    </row>
    <row r="46" spans="1:28" s="100" customFormat="1" x14ac:dyDescent="0.25">
      <c r="A46" s="85"/>
      <c r="B46" s="106"/>
      <c r="C46" s="85"/>
      <c r="D46" s="86"/>
      <c r="E46" s="87"/>
      <c r="F46" s="88"/>
      <c r="G46" s="89"/>
      <c r="H46" s="85"/>
      <c r="I46" s="86"/>
      <c r="J46" s="87"/>
      <c r="K46" s="88"/>
      <c r="L46" s="89"/>
      <c r="M46" s="86"/>
      <c r="N46" s="86"/>
      <c r="O46" s="87"/>
      <c r="P46" s="88"/>
      <c r="Q46" s="89"/>
      <c r="R46" s="86"/>
      <c r="S46" s="86"/>
      <c r="T46" s="91"/>
      <c r="U46" s="88"/>
      <c r="V46" s="89"/>
      <c r="W46" s="102"/>
      <c r="X46" s="103"/>
      <c r="Y46" s="86"/>
      <c r="Z46" s="92"/>
      <c r="AA46" s="86"/>
      <c r="AB46" s="86"/>
    </row>
    <row r="47" spans="1:28" s="100" customFormat="1" x14ac:dyDescent="0.25">
      <c r="A47" s="85"/>
      <c r="B47" s="101"/>
      <c r="C47" s="85"/>
      <c r="D47" s="86"/>
      <c r="E47" s="87"/>
      <c r="F47" s="88"/>
      <c r="G47" s="89"/>
      <c r="H47" s="85"/>
      <c r="I47" s="88"/>
      <c r="J47" s="87"/>
      <c r="K47" s="88"/>
      <c r="L47" s="87"/>
      <c r="M47" s="86"/>
      <c r="N47" s="86"/>
      <c r="O47" s="87"/>
      <c r="P47" s="86"/>
      <c r="Q47" s="89"/>
      <c r="R47" s="86"/>
      <c r="S47" s="86"/>
      <c r="T47" s="87"/>
      <c r="U47" s="86"/>
      <c r="V47" s="89"/>
      <c r="W47" s="102"/>
      <c r="X47" s="103"/>
      <c r="Y47" s="108"/>
      <c r="Z47" s="104"/>
      <c r="AA47" s="110"/>
      <c r="AB47" s="110"/>
    </row>
    <row r="48" spans="1:28" s="100" customFormat="1" x14ac:dyDescent="0.25">
      <c r="A48" s="85"/>
      <c r="B48" s="101"/>
      <c r="C48" s="85"/>
      <c r="D48" s="86"/>
      <c r="E48" s="87"/>
      <c r="F48" s="88"/>
      <c r="G48" s="89"/>
      <c r="H48" s="90"/>
      <c r="I48" s="88"/>
      <c r="J48" s="87"/>
      <c r="K48" s="88"/>
      <c r="L48" s="89"/>
      <c r="M48" s="86"/>
      <c r="N48" s="86"/>
      <c r="O48" s="87"/>
      <c r="P48" s="86"/>
      <c r="Q48" s="89"/>
      <c r="R48" s="86"/>
      <c r="S48" s="86"/>
      <c r="T48" s="87"/>
      <c r="U48" s="86"/>
      <c r="V48" s="89"/>
      <c r="W48" s="102"/>
      <c r="X48" s="103"/>
      <c r="Y48" s="108"/>
      <c r="Z48" s="104"/>
      <c r="AA48" s="110"/>
      <c r="AB48" s="110"/>
    </row>
    <row r="49" spans="1:28" s="100" customFormat="1" x14ac:dyDescent="0.25">
      <c r="A49" s="85"/>
      <c r="B49" s="101"/>
      <c r="C49" s="85"/>
      <c r="D49" s="86"/>
      <c r="E49" s="87"/>
      <c r="F49" s="88"/>
      <c r="G49" s="89"/>
      <c r="H49" s="90"/>
      <c r="I49" s="88"/>
      <c r="J49" s="87"/>
      <c r="K49" s="88"/>
      <c r="L49" s="89"/>
      <c r="M49" s="86"/>
      <c r="N49" s="86"/>
      <c r="O49" s="91"/>
      <c r="P49" s="86"/>
      <c r="Q49" s="89"/>
      <c r="R49" s="86"/>
      <c r="S49" s="86"/>
      <c r="T49" s="87"/>
      <c r="U49" s="86"/>
      <c r="V49" s="89"/>
      <c r="W49" s="102"/>
      <c r="X49" s="103"/>
      <c r="Y49" s="108"/>
      <c r="Z49" s="104"/>
      <c r="AA49" s="110"/>
      <c r="AB49" s="108"/>
    </row>
    <row r="50" spans="1:28" s="100" customFormat="1" x14ac:dyDescent="0.25">
      <c r="A50" s="85"/>
      <c r="B50" s="101"/>
      <c r="C50" s="85"/>
      <c r="D50" s="86"/>
      <c r="E50" s="87"/>
      <c r="F50" s="88"/>
      <c r="G50" s="89"/>
      <c r="H50" s="85"/>
      <c r="I50" s="86"/>
      <c r="J50" s="87"/>
      <c r="K50" s="88"/>
      <c r="L50" s="89"/>
      <c r="M50" s="86"/>
      <c r="N50" s="86"/>
      <c r="O50" s="87"/>
      <c r="P50" s="86"/>
      <c r="Q50" s="89"/>
      <c r="R50" s="86"/>
      <c r="S50" s="86"/>
      <c r="T50" s="87"/>
      <c r="U50" s="86"/>
      <c r="V50" s="89"/>
      <c r="W50" s="102"/>
      <c r="X50" s="103"/>
      <c r="Y50" s="108"/>
      <c r="Z50" s="104"/>
      <c r="AA50" s="110"/>
      <c r="AB50" s="110"/>
    </row>
    <row r="51" spans="1:28" s="100" customFormat="1" x14ac:dyDescent="0.25">
      <c r="A51" s="85"/>
      <c r="B51" s="106"/>
      <c r="C51" s="85"/>
      <c r="D51" s="86"/>
      <c r="E51" s="87"/>
      <c r="F51" s="88"/>
      <c r="G51" s="89"/>
      <c r="H51" s="85"/>
      <c r="I51" s="86"/>
      <c r="J51" s="87"/>
      <c r="K51" s="88"/>
      <c r="L51" s="89"/>
      <c r="M51" s="86"/>
      <c r="N51" s="86"/>
      <c r="O51" s="87"/>
      <c r="P51" s="86"/>
      <c r="Q51" s="89"/>
      <c r="R51" s="86"/>
      <c r="S51" s="86"/>
      <c r="T51" s="87"/>
      <c r="U51" s="88"/>
      <c r="V51" s="89"/>
      <c r="W51" s="102"/>
      <c r="X51" s="103"/>
      <c r="Y51" s="86"/>
      <c r="Z51" s="92"/>
      <c r="AA51" s="86"/>
      <c r="AB51" s="86"/>
    </row>
    <row r="52" spans="1:28" s="100" customFormat="1" x14ac:dyDescent="0.25">
      <c r="A52" s="85"/>
      <c r="B52" s="101"/>
      <c r="C52" s="85"/>
      <c r="D52" s="86"/>
      <c r="E52" s="87"/>
      <c r="F52" s="88"/>
      <c r="G52" s="89"/>
      <c r="H52" s="85"/>
      <c r="I52" s="86"/>
      <c r="J52" s="87"/>
      <c r="K52" s="88"/>
      <c r="L52" s="89"/>
      <c r="M52" s="86"/>
      <c r="N52" s="86"/>
      <c r="O52" s="87"/>
      <c r="P52" s="86"/>
      <c r="Q52" s="89"/>
      <c r="R52" s="86"/>
      <c r="S52" s="86"/>
      <c r="T52" s="87"/>
      <c r="U52" s="88"/>
      <c r="V52" s="89"/>
      <c r="W52" s="102"/>
      <c r="X52" s="103"/>
      <c r="Y52" s="86"/>
      <c r="Z52" s="92"/>
      <c r="AA52" s="107"/>
      <c r="AB52" s="107"/>
    </row>
    <row r="53" spans="1:28" s="100" customFormat="1" x14ac:dyDescent="0.25">
      <c r="A53" s="85"/>
      <c r="B53" s="101"/>
      <c r="C53" s="85"/>
      <c r="D53" s="86"/>
      <c r="E53" s="87"/>
      <c r="F53" s="88"/>
      <c r="G53" s="89"/>
      <c r="H53" s="85"/>
      <c r="I53" s="86"/>
      <c r="J53" s="87"/>
      <c r="K53" s="88"/>
      <c r="L53" s="89"/>
      <c r="M53" s="86"/>
      <c r="N53" s="86"/>
      <c r="O53" s="91"/>
      <c r="P53" s="86"/>
      <c r="Q53" s="89"/>
      <c r="R53" s="86"/>
      <c r="S53" s="86"/>
      <c r="T53" s="87"/>
      <c r="U53" s="88"/>
      <c r="V53" s="89"/>
      <c r="W53" s="102"/>
      <c r="X53" s="103"/>
      <c r="Y53" s="111"/>
      <c r="Z53" s="111"/>
      <c r="AA53" s="111"/>
      <c r="AB53" s="86"/>
    </row>
    <row r="54" spans="1:28" s="100" customFormat="1" ht="15.75" x14ac:dyDescent="0.25">
      <c r="A54" s="85"/>
      <c r="B54" s="101"/>
      <c r="C54" s="85"/>
      <c r="D54" s="86"/>
      <c r="E54" s="87"/>
      <c r="F54" s="88"/>
      <c r="G54" s="89"/>
      <c r="H54" s="85"/>
      <c r="I54" s="86"/>
      <c r="J54" s="87"/>
      <c r="K54" s="88"/>
      <c r="L54" s="89"/>
      <c r="M54" s="86"/>
      <c r="N54" s="86"/>
      <c r="O54" s="87"/>
      <c r="P54" s="86"/>
      <c r="Q54" s="89"/>
      <c r="R54" s="86"/>
      <c r="S54" s="86"/>
      <c r="T54" s="87"/>
      <c r="U54" s="88"/>
      <c r="V54" s="89"/>
      <c r="W54" s="102"/>
      <c r="X54" s="103"/>
      <c r="Y54" s="112"/>
      <c r="Z54" s="113"/>
      <c r="AA54" s="114"/>
      <c r="AB54" s="114"/>
    </row>
    <row r="55" spans="1:28" s="100" customFormat="1" ht="15.75" x14ac:dyDescent="0.25">
      <c r="A55" s="85"/>
      <c r="B55" s="101"/>
      <c r="C55" s="85"/>
      <c r="D55" s="86"/>
      <c r="E55" s="87"/>
      <c r="F55" s="88"/>
      <c r="G55" s="89"/>
      <c r="H55" s="93"/>
      <c r="I55" s="94"/>
      <c r="J55" s="87"/>
      <c r="K55" s="88"/>
      <c r="L55" s="87"/>
      <c r="M55" s="86"/>
      <c r="N55" s="86"/>
      <c r="O55" s="87"/>
      <c r="P55" s="86"/>
      <c r="Q55" s="89"/>
      <c r="R55" s="86"/>
      <c r="S55" s="86"/>
      <c r="T55" s="87"/>
      <c r="U55" s="88"/>
      <c r="V55" s="89"/>
      <c r="W55" s="102"/>
      <c r="X55" s="103"/>
      <c r="Y55" s="112"/>
      <c r="Z55" s="113"/>
      <c r="AA55" s="114"/>
      <c r="AB55" s="114"/>
    </row>
    <row r="56" spans="1:28" s="100" customFormat="1" x14ac:dyDescent="0.25">
      <c r="A56" s="85"/>
      <c r="B56" s="106"/>
      <c r="C56" s="90"/>
      <c r="D56" s="88"/>
      <c r="E56" s="87"/>
      <c r="F56" s="88"/>
      <c r="G56" s="89"/>
      <c r="H56" s="90"/>
      <c r="I56" s="86"/>
      <c r="J56" s="87"/>
      <c r="K56" s="88"/>
      <c r="L56" s="89"/>
      <c r="M56" s="86"/>
      <c r="N56" s="86"/>
      <c r="O56" s="87"/>
      <c r="P56" s="88"/>
      <c r="Q56" s="89"/>
      <c r="R56" s="86"/>
      <c r="S56" s="86"/>
      <c r="T56" s="87"/>
      <c r="U56" s="88"/>
      <c r="V56" s="89"/>
      <c r="W56" s="102"/>
      <c r="X56" s="103"/>
      <c r="Y56" s="86"/>
      <c r="Z56" s="92"/>
      <c r="AA56" s="107"/>
      <c r="AB56" s="107"/>
    </row>
    <row r="57" spans="1:28" s="100" customFormat="1" ht="15.75" x14ac:dyDescent="0.25">
      <c r="A57" s="85"/>
      <c r="B57" s="101"/>
      <c r="C57" s="85"/>
      <c r="D57" s="86"/>
      <c r="E57" s="87"/>
      <c r="F57" s="88"/>
      <c r="G57" s="89"/>
      <c r="H57" s="85"/>
      <c r="I57" s="86"/>
      <c r="J57" s="87"/>
      <c r="K57" s="88"/>
      <c r="L57" s="89"/>
      <c r="M57" s="86"/>
      <c r="N57" s="86"/>
      <c r="O57" s="87"/>
      <c r="P57" s="86"/>
      <c r="Q57" s="89"/>
      <c r="R57" s="86"/>
      <c r="S57" s="86"/>
      <c r="T57" s="91"/>
      <c r="U57" s="88"/>
      <c r="V57" s="89"/>
      <c r="W57" s="102"/>
      <c r="X57" s="103"/>
      <c r="Y57" s="112"/>
      <c r="Z57" s="113"/>
      <c r="AA57" s="114"/>
      <c r="AB57" s="114"/>
    </row>
    <row r="58" spans="1:28" s="100" customFormat="1" x14ac:dyDescent="0.25">
      <c r="A58" s="85"/>
      <c r="B58" s="106"/>
      <c r="C58" s="85"/>
      <c r="D58" s="86"/>
      <c r="E58" s="87"/>
      <c r="F58" s="88"/>
      <c r="G58" s="89"/>
      <c r="H58" s="85"/>
      <c r="I58" s="86"/>
      <c r="J58" s="87"/>
      <c r="K58" s="88"/>
      <c r="L58" s="89"/>
      <c r="M58" s="86"/>
      <c r="N58" s="86"/>
      <c r="O58" s="87"/>
      <c r="P58" s="88"/>
      <c r="Q58" s="95"/>
      <c r="R58" s="86"/>
      <c r="S58" s="86"/>
      <c r="T58" s="87"/>
      <c r="U58" s="88"/>
      <c r="V58" s="89"/>
      <c r="W58" s="102"/>
      <c r="X58" s="103"/>
      <c r="Y58" s="111"/>
      <c r="Z58" s="111"/>
      <c r="AA58" s="111"/>
      <c r="AB58" s="111"/>
    </row>
    <row r="59" spans="1:28" s="100" customFormat="1" ht="15.75" x14ac:dyDescent="0.25">
      <c r="A59" s="85"/>
      <c r="B59" s="101"/>
      <c r="C59" s="85"/>
      <c r="D59" s="86"/>
      <c r="E59" s="87"/>
      <c r="F59" s="88"/>
      <c r="G59" s="89"/>
      <c r="H59" s="85"/>
      <c r="I59" s="86"/>
      <c r="J59" s="87"/>
      <c r="K59" s="88"/>
      <c r="L59" s="89"/>
      <c r="M59" s="86"/>
      <c r="N59" s="86"/>
      <c r="O59" s="87"/>
      <c r="P59" s="86"/>
      <c r="Q59" s="89"/>
      <c r="R59" s="86"/>
      <c r="S59" s="86"/>
      <c r="T59" s="91"/>
      <c r="U59" s="88"/>
      <c r="V59" s="89"/>
      <c r="W59" s="102"/>
      <c r="X59" s="103"/>
      <c r="Y59" s="112"/>
      <c r="Z59" s="113"/>
      <c r="AA59" s="114"/>
      <c r="AB59" s="114"/>
    </row>
    <row r="60" spans="1:28" s="100" customFormat="1" ht="15.75" x14ac:dyDescent="0.25">
      <c r="A60" s="85"/>
      <c r="B60" s="106"/>
      <c r="C60" s="85"/>
      <c r="D60" s="86"/>
      <c r="E60" s="87"/>
      <c r="F60" s="88"/>
      <c r="G60" s="89"/>
      <c r="H60" s="85"/>
      <c r="I60" s="86"/>
      <c r="J60" s="87"/>
      <c r="K60" s="88"/>
      <c r="L60" s="89"/>
      <c r="M60" s="86"/>
      <c r="N60" s="86"/>
      <c r="O60" s="87"/>
      <c r="P60" s="86"/>
      <c r="Q60" s="89"/>
      <c r="R60" s="86"/>
      <c r="S60" s="86"/>
      <c r="T60" s="87"/>
      <c r="U60" s="88"/>
      <c r="V60" s="89"/>
      <c r="W60" s="102"/>
      <c r="X60" s="103"/>
      <c r="Y60" s="112"/>
      <c r="Z60" s="113"/>
      <c r="AA60" s="114"/>
      <c r="AB60" s="114"/>
    </row>
    <row r="61" spans="1:28" s="100" customFormat="1" ht="15.75" x14ac:dyDescent="0.25">
      <c r="A61" s="85"/>
      <c r="B61" s="101"/>
      <c r="C61" s="85"/>
      <c r="D61" s="86"/>
      <c r="E61" s="87"/>
      <c r="F61" s="88"/>
      <c r="G61" s="89"/>
      <c r="H61" s="85"/>
      <c r="I61" s="86"/>
      <c r="J61" s="87"/>
      <c r="K61" s="88"/>
      <c r="L61" s="87"/>
      <c r="M61" s="86"/>
      <c r="N61" s="86"/>
      <c r="O61" s="87"/>
      <c r="P61" s="86"/>
      <c r="Q61" s="89"/>
      <c r="R61" s="86"/>
      <c r="S61" s="86"/>
      <c r="T61" s="87"/>
      <c r="U61" s="88"/>
      <c r="V61" s="89"/>
      <c r="W61" s="102"/>
      <c r="X61" s="103"/>
      <c r="Y61" s="112"/>
      <c r="Z61" s="113"/>
      <c r="AA61" s="114"/>
      <c r="AB61" s="114"/>
    </row>
    <row r="62" spans="1:28" s="100" customFormat="1" x14ac:dyDescent="0.25">
      <c r="A62" s="85"/>
      <c r="B62" s="106"/>
      <c r="C62" s="85"/>
      <c r="D62" s="86"/>
      <c r="E62" s="87"/>
      <c r="F62" s="88"/>
      <c r="G62" s="89"/>
      <c r="H62" s="85"/>
      <c r="I62" s="86"/>
      <c r="J62" s="87"/>
      <c r="K62" s="88"/>
      <c r="L62" s="89"/>
      <c r="M62" s="86"/>
      <c r="N62" s="86"/>
      <c r="O62" s="87"/>
      <c r="P62" s="88"/>
      <c r="Q62" s="89"/>
      <c r="R62" s="86"/>
      <c r="S62" s="86"/>
      <c r="T62" s="91"/>
      <c r="U62" s="88"/>
      <c r="V62" s="89"/>
      <c r="W62" s="115"/>
      <c r="X62" s="103"/>
      <c r="Y62" s="86"/>
      <c r="Z62" s="92"/>
      <c r="AA62" s="107"/>
      <c r="AB62" s="107"/>
    </row>
    <row r="63" spans="1:28" s="100" customFormat="1" x14ac:dyDescent="0.25">
      <c r="A63" s="85"/>
      <c r="B63" s="101"/>
      <c r="C63" s="85"/>
      <c r="D63" s="86"/>
      <c r="E63" s="87"/>
      <c r="F63" s="88"/>
      <c r="G63" s="89"/>
      <c r="H63" s="90"/>
      <c r="I63" s="86"/>
      <c r="J63" s="91"/>
      <c r="K63" s="88"/>
      <c r="L63" s="87"/>
      <c r="M63" s="86"/>
      <c r="N63" s="86"/>
      <c r="O63" s="87"/>
      <c r="P63" s="86"/>
      <c r="Q63" s="89"/>
      <c r="R63" s="86"/>
      <c r="S63" s="86"/>
      <c r="T63" s="91"/>
      <c r="U63" s="88"/>
      <c r="V63" s="89"/>
      <c r="W63" s="102"/>
      <c r="X63" s="103"/>
      <c r="Y63" s="86"/>
      <c r="Z63" s="92"/>
      <c r="AA63" s="86"/>
      <c r="AB63" s="86"/>
    </row>
    <row r="64" spans="1:28" s="100" customFormat="1" x14ac:dyDescent="0.25">
      <c r="A64" s="85"/>
      <c r="B64" s="106"/>
      <c r="C64" s="85"/>
      <c r="D64" s="86"/>
      <c r="E64" s="87"/>
      <c r="F64" s="88"/>
      <c r="G64" s="89"/>
      <c r="H64" s="90"/>
      <c r="I64" s="88"/>
      <c r="J64" s="87"/>
      <c r="K64" s="88"/>
      <c r="L64" s="89"/>
      <c r="M64" s="86"/>
      <c r="N64" s="86"/>
      <c r="O64" s="87"/>
      <c r="P64" s="88"/>
      <c r="Q64" s="89"/>
      <c r="R64" s="86"/>
      <c r="S64" s="86"/>
      <c r="T64" s="87"/>
      <c r="U64" s="88"/>
      <c r="V64" s="89"/>
      <c r="W64" s="102"/>
      <c r="X64" s="103"/>
      <c r="Y64" s="86"/>
      <c r="Z64" s="92"/>
      <c r="AA64" s="86"/>
      <c r="AB64" s="86"/>
    </row>
    <row r="65" spans="1:28" s="100" customFormat="1" x14ac:dyDescent="0.25">
      <c r="A65" s="85"/>
      <c r="B65" s="106"/>
      <c r="C65" s="85"/>
      <c r="D65" s="86"/>
      <c r="E65" s="87"/>
      <c r="F65" s="88"/>
      <c r="G65" s="89"/>
      <c r="H65" s="85"/>
      <c r="I65" s="86"/>
      <c r="J65" s="87"/>
      <c r="K65" s="88"/>
      <c r="L65" s="89"/>
      <c r="M65" s="86"/>
      <c r="N65" s="86"/>
      <c r="O65" s="91"/>
      <c r="P65" s="88"/>
      <c r="Q65" s="89"/>
      <c r="R65" s="86"/>
      <c r="S65" s="86"/>
      <c r="T65" s="87"/>
      <c r="U65" s="88"/>
      <c r="V65" s="89"/>
      <c r="W65" s="102"/>
      <c r="X65" s="103"/>
      <c r="Y65" s="86"/>
      <c r="Z65" s="92"/>
      <c r="AA65" s="86"/>
      <c r="AB65" s="86"/>
    </row>
    <row r="66" spans="1:28" s="100" customFormat="1" ht="15.75" x14ac:dyDescent="0.25">
      <c r="A66" s="85"/>
      <c r="B66" s="101"/>
      <c r="C66" s="85"/>
      <c r="D66" s="86"/>
      <c r="E66" s="87"/>
      <c r="F66" s="88"/>
      <c r="G66" s="89"/>
      <c r="H66" s="85"/>
      <c r="I66" s="86"/>
      <c r="J66" s="91"/>
      <c r="K66" s="88"/>
      <c r="L66" s="89"/>
      <c r="M66" s="86"/>
      <c r="N66" s="86"/>
      <c r="O66" s="87"/>
      <c r="P66" s="86"/>
      <c r="Q66" s="89"/>
      <c r="R66" s="86"/>
      <c r="S66" s="86"/>
      <c r="T66" s="87"/>
      <c r="U66" s="88"/>
      <c r="V66" s="89"/>
      <c r="W66" s="102"/>
      <c r="X66" s="103"/>
      <c r="Y66" s="112"/>
      <c r="Z66" s="113"/>
      <c r="AA66" s="112"/>
      <c r="AB66" s="112"/>
    </row>
    <row r="67" spans="1:28" s="100" customFormat="1" x14ac:dyDescent="0.25">
      <c r="A67" s="85"/>
      <c r="B67" s="101"/>
      <c r="C67" s="85"/>
      <c r="D67" s="86"/>
      <c r="E67" s="87"/>
      <c r="F67" s="87"/>
      <c r="G67" s="89"/>
      <c r="H67" s="85"/>
      <c r="I67" s="86"/>
      <c r="J67" s="87"/>
      <c r="K67" s="88"/>
      <c r="L67" s="89"/>
      <c r="M67" s="86"/>
      <c r="N67" s="86"/>
      <c r="O67" s="87"/>
      <c r="P67" s="86"/>
      <c r="Q67" s="89"/>
      <c r="R67" s="86"/>
      <c r="S67" s="86"/>
      <c r="T67" s="91"/>
      <c r="U67" s="88"/>
      <c r="V67" s="89"/>
      <c r="W67" s="102"/>
      <c r="X67" s="103"/>
      <c r="Y67" s="86"/>
      <c r="Z67" s="92"/>
      <c r="AA67" s="86"/>
      <c r="AB67" s="86"/>
    </row>
    <row r="68" spans="1:28" s="100" customFormat="1" x14ac:dyDescent="0.25">
      <c r="A68" s="159"/>
      <c r="B68" s="159"/>
      <c r="C68" s="116"/>
      <c r="D68" s="117"/>
      <c r="E68" s="87"/>
      <c r="F68" s="87"/>
      <c r="G68" s="117"/>
      <c r="H68" s="116"/>
      <c r="I68" s="116"/>
      <c r="J68" s="87"/>
      <c r="K68" s="87"/>
      <c r="L68" s="116"/>
      <c r="M68" s="117"/>
      <c r="N68" s="117"/>
      <c r="O68" s="117"/>
      <c r="P68" s="86"/>
      <c r="Q68" s="117"/>
      <c r="R68" s="117"/>
      <c r="S68" s="117"/>
      <c r="T68" s="87"/>
      <c r="U68" s="87"/>
      <c r="V68" s="117"/>
      <c r="W68" s="117"/>
      <c r="X68" s="117"/>
      <c r="Y68" s="117"/>
      <c r="Z68" s="117"/>
      <c r="AA68" s="117"/>
      <c r="AB68" s="117"/>
    </row>
    <row r="69" spans="1:28" s="100" customFormat="1" ht="15.75" x14ac:dyDescent="0.25">
      <c r="A69" s="160"/>
      <c r="B69" s="160"/>
      <c r="C69" s="160"/>
      <c r="D69" s="160"/>
      <c r="E69" s="160"/>
      <c r="F69" s="160"/>
      <c r="G69" s="160"/>
      <c r="H69" s="160"/>
      <c r="I69" s="160"/>
      <c r="J69" s="160"/>
      <c r="K69" s="160"/>
      <c r="L69" s="160"/>
      <c r="M69" s="160"/>
      <c r="N69" s="160"/>
      <c r="O69" s="160"/>
      <c r="P69" s="160"/>
      <c r="Q69" s="160"/>
      <c r="R69" s="160"/>
      <c r="S69" s="160"/>
      <c r="T69" s="160"/>
      <c r="U69" s="160"/>
      <c r="V69" s="160"/>
      <c r="W69" s="160"/>
      <c r="X69" s="160"/>
      <c r="Y69" s="118"/>
      <c r="Z69" s="118"/>
      <c r="AA69" s="118"/>
      <c r="AB69" s="118"/>
    </row>
    <row r="70" spans="1:28" s="100" customFormat="1" ht="15.75" x14ac:dyDescent="0.25">
      <c r="A70" s="161"/>
      <c r="B70" s="161"/>
      <c r="C70" s="161"/>
      <c r="D70" s="161"/>
      <c r="E70" s="161"/>
      <c r="F70" s="161"/>
      <c r="G70" s="161"/>
      <c r="H70" s="161"/>
      <c r="I70" s="161"/>
      <c r="J70" s="161"/>
      <c r="K70" s="161"/>
      <c r="L70" s="161"/>
      <c r="M70" s="161"/>
      <c r="N70" s="161"/>
      <c r="O70" s="161"/>
      <c r="P70" s="161"/>
      <c r="Q70" s="161"/>
      <c r="R70" s="161"/>
      <c r="S70" s="161"/>
      <c r="T70" s="161"/>
      <c r="U70" s="161"/>
      <c r="V70" s="161"/>
      <c r="W70" s="161"/>
      <c r="X70" s="161"/>
      <c r="Y70" s="118"/>
      <c r="Z70" s="118"/>
      <c r="AA70" s="118"/>
      <c r="AB70" s="118"/>
    </row>
    <row r="71" spans="1:28" s="100" customFormat="1" x14ac:dyDescent="0.25"/>
    <row r="72" spans="1:28" s="100" customFormat="1" x14ac:dyDescent="0.25"/>
    <row r="73" spans="1:28" s="100" customFormat="1" x14ac:dyDescent="0.25"/>
    <row r="74" spans="1:28" s="100" customFormat="1" x14ac:dyDescent="0.25"/>
    <row r="75" spans="1:28" s="100" customFormat="1" x14ac:dyDescent="0.25"/>
    <row r="76" spans="1:28" s="100" customFormat="1" x14ac:dyDescent="0.25"/>
    <row r="77" spans="1:28" s="100" customFormat="1" x14ac:dyDescent="0.25"/>
    <row r="78" spans="1:28" s="100" customFormat="1" x14ac:dyDescent="0.25"/>
    <row r="79" spans="1:28" s="100" customFormat="1" x14ac:dyDescent="0.25"/>
    <row r="80" spans="1:28" s="100" customFormat="1" x14ac:dyDescent="0.25"/>
    <row r="81" s="100" customFormat="1" x14ac:dyDescent="0.25"/>
    <row r="82" s="100" customFormat="1" x14ac:dyDescent="0.25"/>
    <row r="83" s="100" customFormat="1" x14ac:dyDescent="0.25"/>
    <row r="84" s="100" customFormat="1" x14ac:dyDescent="0.25"/>
    <row r="85" s="100" customFormat="1" x14ac:dyDescent="0.25"/>
    <row r="86" s="100" customFormat="1" x14ac:dyDescent="0.25"/>
    <row r="87" s="100" customFormat="1" x14ac:dyDescent="0.25"/>
    <row r="88" s="100" customFormat="1" x14ac:dyDescent="0.25"/>
    <row r="89" s="100" customFormat="1" x14ac:dyDescent="0.25"/>
    <row r="90" s="100" customFormat="1" x14ac:dyDescent="0.25"/>
    <row r="91" s="100" customFormat="1" x14ac:dyDescent="0.25"/>
    <row r="92" s="100" customFormat="1" x14ac:dyDescent="0.25"/>
    <row r="93" s="100" customFormat="1" x14ac:dyDescent="0.25"/>
    <row r="94" s="82" customFormat="1" x14ac:dyDescent="0.25"/>
    <row r="95" s="82" customFormat="1" x14ac:dyDescent="0.25"/>
    <row r="96" s="82" customFormat="1" x14ac:dyDescent="0.25"/>
    <row r="97" s="82" customFormat="1" x14ac:dyDescent="0.25"/>
    <row r="98" s="82" customFormat="1" x14ac:dyDescent="0.25"/>
    <row r="99" s="82" customFormat="1" x14ac:dyDescent="0.25"/>
    <row r="100" s="82" customFormat="1" x14ac:dyDescent="0.25"/>
    <row r="101" s="82" customFormat="1" x14ac:dyDescent="0.25"/>
    <row r="102" s="82" customFormat="1" x14ac:dyDescent="0.25"/>
    <row r="103" s="82" customFormat="1" x14ac:dyDescent="0.25"/>
    <row r="104" s="82" customFormat="1" x14ac:dyDescent="0.25"/>
    <row r="105" s="82" customFormat="1" x14ac:dyDescent="0.25"/>
    <row r="106" s="82" customFormat="1" x14ac:dyDescent="0.25"/>
    <row r="107" s="82" customFormat="1" x14ac:dyDescent="0.25"/>
    <row r="108" s="82" customFormat="1" x14ac:dyDescent="0.25"/>
    <row r="109" s="82" customFormat="1" x14ac:dyDescent="0.25"/>
    <row r="110" s="82" customFormat="1" x14ac:dyDescent="0.25"/>
    <row r="111" s="82" customFormat="1" x14ac:dyDescent="0.25"/>
    <row r="112" s="82" customFormat="1" x14ac:dyDescent="0.25"/>
    <row r="113" s="82" customFormat="1" x14ac:dyDescent="0.25"/>
    <row r="114" s="82" customFormat="1" x14ac:dyDescent="0.25"/>
    <row r="115" s="82" customFormat="1" x14ac:dyDescent="0.25"/>
    <row r="116" s="82" customFormat="1" x14ac:dyDescent="0.25"/>
    <row r="117" s="82" customFormat="1" x14ac:dyDescent="0.25"/>
    <row r="118" s="82" customFormat="1" x14ac:dyDescent="0.25"/>
    <row r="119" s="82" customFormat="1" x14ac:dyDescent="0.25"/>
    <row r="120" s="82" customFormat="1" x14ac:dyDescent="0.25"/>
    <row r="121" s="82" customFormat="1" x14ac:dyDescent="0.25"/>
    <row r="122" s="82" customFormat="1" x14ac:dyDescent="0.25"/>
    <row r="123" s="82" customFormat="1" x14ac:dyDescent="0.25"/>
    <row r="124" s="82" customFormat="1" x14ac:dyDescent="0.25"/>
    <row r="125" s="82" customFormat="1" x14ac:dyDescent="0.25"/>
    <row r="126" s="82" customFormat="1" x14ac:dyDescent="0.25"/>
    <row r="127" s="82" customFormat="1" x14ac:dyDescent="0.25"/>
    <row r="128" s="82" customFormat="1" x14ac:dyDescent="0.25"/>
    <row r="129" s="82" customFormat="1" x14ac:dyDescent="0.25"/>
    <row r="130" s="82" customFormat="1" x14ac:dyDescent="0.25"/>
    <row r="131" s="82" customFormat="1" x14ac:dyDescent="0.25"/>
    <row r="132" s="82" customFormat="1" x14ac:dyDescent="0.25"/>
    <row r="133" s="82" customFormat="1" x14ac:dyDescent="0.25"/>
    <row r="134" s="82" customFormat="1" x14ac:dyDescent="0.25"/>
    <row r="135" s="82" customFormat="1" x14ac:dyDescent="0.25"/>
    <row r="136" s="82" customFormat="1" x14ac:dyDescent="0.25"/>
    <row r="137" s="82" customFormat="1" x14ac:dyDescent="0.25"/>
    <row r="138" s="82" customFormat="1" x14ac:dyDescent="0.25"/>
    <row r="139" s="82" customFormat="1" x14ac:dyDescent="0.25"/>
    <row r="140" s="82" customFormat="1" x14ac:dyDescent="0.25"/>
  </sheetData>
  <mergeCells count="26">
    <mergeCell ref="Y39:Y40"/>
    <mergeCell ref="Z39:AB39"/>
    <mergeCell ref="A68:B68"/>
    <mergeCell ref="A69:X69"/>
    <mergeCell ref="A70:X70"/>
    <mergeCell ref="A37:X37"/>
    <mergeCell ref="A39:A40"/>
    <mergeCell ref="B39:B40"/>
    <mergeCell ref="C39:G39"/>
    <mergeCell ref="H39:L39"/>
    <mergeCell ref="M39:Q39"/>
    <mergeCell ref="R39:V39"/>
    <mergeCell ref="W39:X39"/>
    <mergeCell ref="A1:X1"/>
    <mergeCell ref="A3:A4"/>
    <mergeCell ref="B3:B4"/>
    <mergeCell ref="C3:G3"/>
    <mergeCell ref="H3:L3"/>
    <mergeCell ref="M3:Q3"/>
    <mergeCell ref="R3:V3"/>
    <mergeCell ref="W3:X3"/>
    <mergeCell ref="Y3:Y4"/>
    <mergeCell ref="Z3:AB3"/>
    <mergeCell ref="A32:B32"/>
    <mergeCell ref="A33:X33"/>
    <mergeCell ref="A34:X3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3"/>
  <sheetViews>
    <sheetView topLeftCell="A10" zoomScale="90" zoomScaleNormal="90" workbookViewId="0">
      <selection activeCell="AC24" sqref="A1:AC24"/>
    </sheetView>
  </sheetViews>
  <sheetFormatPr defaultRowHeight="15" x14ac:dyDescent="0.25"/>
  <cols>
    <col min="1" max="1" width="4" customWidth="1"/>
    <col min="2" max="2" width="16.7109375" customWidth="1"/>
    <col min="3" max="3" width="7.140625" customWidth="1"/>
    <col min="4" max="4" width="8.7109375" customWidth="1"/>
    <col min="5" max="6" width="7.140625" customWidth="1"/>
    <col min="7" max="7" width="8.28515625" customWidth="1"/>
    <col min="8" max="8" width="6" customWidth="1"/>
    <col min="9" max="9" width="5.7109375" customWidth="1"/>
    <col min="10" max="10" width="6.140625" customWidth="1"/>
    <col min="11" max="11" width="6.7109375" customWidth="1"/>
    <col min="12" max="12" width="7.7109375" customWidth="1"/>
    <col min="13" max="13" width="9" customWidth="1"/>
    <col min="14" max="14" width="5.7109375" customWidth="1"/>
    <col min="15" max="15" width="6.7109375" customWidth="1"/>
    <col min="16" max="16" width="5.7109375" customWidth="1"/>
    <col min="17" max="17" width="6.140625" customWidth="1"/>
    <col min="18" max="18" width="6.42578125" customWidth="1"/>
    <col min="19" max="19" width="6.85546875" customWidth="1"/>
    <col min="20" max="20" width="6.28515625" customWidth="1"/>
    <col min="21" max="21" width="7.28515625" customWidth="1"/>
    <col min="22" max="22" width="5.5703125" customWidth="1"/>
    <col min="23" max="23" width="2.42578125" customWidth="1"/>
    <col min="24" max="24" width="4.42578125" customWidth="1"/>
    <col min="25" max="25" width="4.85546875" customWidth="1"/>
    <col min="26" max="26" width="5.28515625" customWidth="1"/>
    <col min="27" max="27" width="4.7109375" customWidth="1"/>
    <col min="28" max="28" width="4.42578125" customWidth="1"/>
    <col min="29" max="29" width="3.85546875" customWidth="1"/>
  </cols>
  <sheetData>
    <row r="1" spans="1:29" x14ac:dyDescent="0.25">
      <c r="A1" s="149" t="s">
        <v>70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x14ac:dyDescent="0.25">
      <c r="A2" s="3"/>
      <c r="B2" s="3" t="s">
        <v>69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x14ac:dyDescent="0.25">
      <c r="A3" s="181" t="s">
        <v>0</v>
      </c>
      <c r="B3" s="150" t="s">
        <v>1</v>
      </c>
      <c r="C3" s="185" t="s">
        <v>49</v>
      </c>
      <c r="D3" s="186"/>
      <c r="E3" s="186"/>
      <c r="F3" s="186"/>
      <c r="G3" s="186"/>
      <c r="H3" s="186"/>
      <c r="I3" s="186"/>
      <c r="J3" s="186"/>
      <c r="K3" s="187"/>
      <c r="L3" s="171" t="s">
        <v>8</v>
      </c>
      <c r="M3" s="172"/>
      <c r="N3" s="172"/>
      <c r="O3" s="172"/>
      <c r="P3" s="172"/>
      <c r="Q3" s="172"/>
      <c r="R3" s="172"/>
      <c r="S3" s="172"/>
      <c r="T3" s="173"/>
      <c r="U3" s="174" t="s">
        <v>50</v>
      </c>
      <c r="V3" s="175"/>
      <c r="W3" s="175"/>
      <c r="X3" s="175"/>
      <c r="Y3" s="175"/>
      <c r="Z3" s="175"/>
      <c r="AA3" s="175"/>
      <c r="AB3" s="175"/>
      <c r="AC3" s="176"/>
    </row>
    <row r="4" spans="1:29" x14ac:dyDescent="0.25">
      <c r="A4" s="182"/>
      <c r="B4" s="184"/>
      <c r="C4" s="162" t="s">
        <v>51</v>
      </c>
      <c r="D4" s="162" t="s">
        <v>52</v>
      </c>
      <c r="E4" s="171" t="s">
        <v>8</v>
      </c>
      <c r="F4" s="172"/>
      <c r="G4" s="173"/>
      <c r="H4" s="162" t="s">
        <v>10</v>
      </c>
      <c r="I4" s="164" t="s">
        <v>11</v>
      </c>
      <c r="J4" s="162" t="s">
        <v>12</v>
      </c>
      <c r="K4" s="162" t="s">
        <v>53</v>
      </c>
      <c r="L4" s="168" t="s">
        <v>54</v>
      </c>
      <c r="M4" s="169"/>
      <c r="N4" s="169"/>
      <c r="O4" s="169"/>
      <c r="P4" s="169"/>
      <c r="Q4" s="169"/>
      <c r="R4" s="169"/>
      <c r="S4" s="169"/>
      <c r="T4" s="170"/>
      <c r="U4" s="177"/>
      <c r="V4" s="178"/>
      <c r="W4" s="178"/>
      <c r="X4" s="178"/>
      <c r="Y4" s="178"/>
      <c r="Z4" s="178"/>
      <c r="AA4" s="178"/>
      <c r="AB4" s="178"/>
      <c r="AC4" s="179"/>
    </row>
    <row r="5" spans="1:29" x14ac:dyDescent="0.25">
      <c r="A5" s="182"/>
      <c r="B5" s="184"/>
      <c r="C5" s="167"/>
      <c r="D5" s="167"/>
      <c r="E5" s="162" t="s">
        <v>55</v>
      </c>
      <c r="F5" s="188" t="s">
        <v>56</v>
      </c>
      <c r="G5" s="162" t="s">
        <v>57</v>
      </c>
      <c r="H5" s="167"/>
      <c r="I5" s="165"/>
      <c r="J5" s="167"/>
      <c r="K5" s="167"/>
      <c r="L5" s="162" t="s">
        <v>51</v>
      </c>
      <c r="M5" s="162" t="s">
        <v>52</v>
      </c>
      <c r="N5" s="171" t="s">
        <v>8</v>
      </c>
      <c r="O5" s="172"/>
      <c r="P5" s="173"/>
      <c r="Q5" s="162" t="s">
        <v>10</v>
      </c>
      <c r="R5" s="164" t="s">
        <v>11</v>
      </c>
      <c r="S5" s="162" t="s">
        <v>12</v>
      </c>
      <c r="T5" s="162" t="s">
        <v>53</v>
      </c>
      <c r="U5" s="162" t="s">
        <v>51</v>
      </c>
      <c r="V5" s="162" t="s">
        <v>52</v>
      </c>
      <c r="W5" s="171" t="s">
        <v>8</v>
      </c>
      <c r="X5" s="172"/>
      <c r="Y5" s="173"/>
      <c r="Z5" s="162" t="s">
        <v>10</v>
      </c>
      <c r="AA5" s="162" t="s">
        <v>11</v>
      </c>
      <c r="AB5" s="162" t="s">
        <v>12</v>
      </c>
      <c r="AC5" s="162" t="s">
        <v>53</v>
      </c>
    </row>
    <row r="6" spans="1:29" ht="115.5" customHeight="1" x14ac:dyDescent="0.25">
      <c r="A6" s="183"/>
      <c r="B6" s="151"/>
      <c r="C6" s="163"/>
      <c r="D6" s="163"/>
      <c r="E6" s="163"/>
      <c r="F6" s="189"/>
      <c r="G6" s="163"/>
      <c r="H6" s="163"/>
      <c r="I6" s="166"/>
      <c r="J6" s="163"/>
      <c r="K6" s="163"/>
      <c r="L6" s="163"/>
      <c r="M6" s="163"/>
      <c r="N6" s="5" t="s">
        <v>55</v>
      </c>
      <c r="O6" s="64" t="s">
        <v>56</v>
      </c>
      <c r="P6" s="65" t="s">
        <v>57</v>
      </c>
      <c r="Q6" s="163"/>
      <c r="R6" s="166"/>
      <c r="S6" s="163"/>
      <c r="T6" s="163"/>
      <c r="U6" s="163"/>
      <c r="V6" s="163"/>
      <c r="W6" s="5" t="s">
        <v>55</v>
      </c>
      <c r="X6" s="64" t="s">
        <v>56</v>
      </c>
      <c r="Y6" s="65" t="s">
        <v>57</v>
      </c>
      <c r="Z6" s="163"/>
      <c r="AA6" s="163"/>
      <c r="AB6" s="163"/>
      <c r="AC6" s="163"/>
    </row>
    <row r="7" spans="1:29" x14ac:dyDescent="0.25">
      <c r="A7" s="20">
        <v>1</v>
      </c>
      <c r="B7" s="66" t="s">
        <v>24</v>
      </c>
      <c r="C7" s="67">
        <v>2330</v>
      </c>
      <c r="D7" s="20">
        <v>800</v>
      </c>
      <c r="E7" s="20">
        <f>N7+W7</f>
        <v>0</v>
      </c>
      <c r="F7" s="20">
        <f>O7+X7</f>
        <v>0</v>
      </c>
      <c r="G7" s="20">
        <f>P7+Y7</f>
        <v>0</v>
      </c>
      <c r="H7" s="20">
        <f>F7+G7</f>
        <v>0</v>
      </c>
      <c r="I7" s="20"/>
      <c r="J7" s="68"/>
      <c r="K7" s="20">
        <f>T7+AC7</f>
        <v>0</v>
      </c>
      <c r="L7" s="20">
        <v>2310</v>
      </c>
      <c r="M7" s="20">
        <v>790</v>
      </c>
      <c r="N7" s="20"/>
      <c r="O7" s="20"/>
      <c r="P7" s="20"/>
      <c r="Q7" s="20">
        <f>O7+P7</f>
        <v>0</v>
      </c>
      <c r="R7" s="20"/>
      <c r="S7" s="20"/>
      <c r="T7" s="20"/>
      <c r="U7" s="69">
        <f>C7-L7</f>
        <v>20</v>
      </c>
      <c r="V7" s="20">
        <v>10</v>
      </c>
      <c r="W7" s="20"/>
      <c r="X7" s="20"/>
      <c r="Y7" s="20"/>
      <c r="Z7" s="20">
        <f>X7+Y7</f>
        <v>0</v>
      </c>
      <c r="AA7" s="20"/>
      <c r="AB7" s="20">
        <v>0</v>
      </c>
      <c r="AC7" s="20"/>
    </row>
    <row r="8" spans="1:29" x14ac:dyDescent="0.25">
      <c r="A8" s="20">
        <v>2</v>
      </c>
      <c r="B8" s="66" t="s">
        <v>31</v>
      </c>
      <c r="C8" s="67">
        <v>898</v>
      </c>
      <c r="D8" s="20">
        <v>330</v>
      </c>
      <c r="E8" s="20">
        <f t="shared" ref="E8:G20" si="0">N8+W8</f>
        <v>272</v>
      </c>
      <c r="F8" s="20">
        <f t="shared" si="0"/>
        <v>0</v>
      </c>
      <c r="G8" s="20">
        <f t="shared" si="0"/>
        <v>15</v>
      </c>
      <c r="H8" s="20">
        <f t="shared" ref="H8:H20" si="1">F8+G8</f>
        <v>15</v>
      </c>
      <c r="I8" s="68">
        <f>H8/D8*100</f>
        <v>4.5454545454545459</v>
      </c>
      <c r="J8" s="68">
        <f t="shared" ref="J8:J10" si="2">K8*10/H8</f>
        <v>18.666666666666668</v>
      </c>
      <c r="K8" s="20">
        <f t="shared" ref="K8:K20" si="3">T8+AC8</f>
        <v>28</v>
      </c>
      <c r="L8" s="20">
        <v>740</v>
      </c>
      <c r="M8" s="20">
        <v>272</v>
      </c>
      <c r="N8" s="132">
        <v>272</v>
      </c>
      <c r="O8" s="20"/>
      <c r="P8" s="20"/>
      <c r="Q8" s="20">
        <f t="shared" ref="Q8:Q20" si="4">O8+P8</f>
        <v>0</v>
      </c>
      <c r="R8" s="20"/>
      <c r="S8" s="20"/>
      <c r="T8" s="20"/>
      <c r="U8" s="69">
        <f t="shared" ref="U8:U21" si="5">C8-L8</f>
        <v>158</v>
      </c>
      <c r="V8" s="20">
        <v>58</v>
      </c>
      <c r="W8" s="20"/>
      <c r="X8" s="20"/>
      <c r="Y8" s="20">
        <v>15</v>
      </c>
      <c r="Z8" s="20">
        <f t="shared" ref="Z8:Z20" si="6">X8+Y8</f>
        <v>15</v>
      </c>
      <c r="AA8" s="20"/>
      <c r="AB8" s="68">
        <f t="shared" ref="AB8" si="7">AC8*10/Z8</f>
        <v>18.666666666666668</v>
      </c>
      <c r="AC8" s="20">
        <v>28</v>
      </c>
    </row>
    <row r="9" spans="1:29" x14ac:dyDescent="0.25">
      <c r="A9" s="20">
        <v>3</v>
      </c>
      <c r="B9" s="66" t="s">
        <v>30</v>
      </c>
      <c r="C9" s="67">
        <v>308</v>
      </c>
      <c r="D9" s="20">
        <v>0</v>
      </c>
      <c r="E9" s="20">
        <f t="shared" si="0"/>
        <v>0</v>
      </c>
      <c r="F9" s="20">
        <f t="shared" si="0"/>
        <v>0</v>
      </c>
      <c r="G9" s="20">
        <f t="shared" si="0"/>
        <v>0</v>
      </c>
      <c r="H9" s="20">
        <f t="shared" si="1"/>
        <v>0</v>
      </c>
      <c r="I9" s="20"/>
      <c r="J9" s="68"/>
      <c r="K9" s="20">
        <f t="shared" si="3"/>
        <v>0</v>
      </c>
      <c r="L9" s="20">
        <v>0</v>
      </c>
      <c r="M9" s="20">
        <v>0</v>
      </c>
      <c r="N9" s="20"/>
      <c r="O9" s="20"/>
      <c r="P9" s="20"/>
      <c r="Q9" s="20">
        <f t="shared" si="4"/>
        <v>0</v>
      </c>
      <c r="R9" s="20"/>
      <c r="S9" s="20"/>
      <c r="T9" s="20"/>
      <c r="U9" s="69">
        <f t="shared" si="5"/>
        <v>308</v>
      </c>
      <c r="V9" s="20">
        <v>0</v>
      </c>
      <c r="W9" s="20"/>
      <c r="X9" s="20"/>
      <c r="Y9" s="20"/>
      <c r="Z9" s="20">
        <f t="shared" si="6"/>
        <v>0</v>
      </c>
      <c r="AA9" s="20"/>
      <c r="AB9" s="20"/>
      <c r="AC9" s="20"/>
    </row>
    <row r="10" spans="1:29" x14ac:dyDescent="0.25">
      <c r="A10" s="20">
        <v>4</v>
      </c>
      <c r="B10" s="66" t="s">
        <v>40</v>
      </c>
      <c r="C10" s="67">
        <v>3295</v>
      </c>
      <c r="D10" s="20">
        <v>2210</v>
      </c>
      <c r="E10" s="20">
        <f t="shared" si="0"/>
        <v>100</v>
      </c>
      <c r="F10" s="20">
        <f t="shared" si="0"/>
        <v>100</v>
      </c>
      <c r="G10" s="20">
        <f t="shared" si="0"/>
        <v>840</v>
      </c>
      <c r="H10" s="20">
        <f t="shared" si="1"/>
        <v>940</v>
      </c>
      <c r="I10" s="68">
        <f>H10/D10*100</f>
        <v>42.533936651583709</v>
      </c>
      <c r="J10" s="68">
        <f t="shared" si="2"/>
        <v>8.6382978723404253</v>
      </c>
      <c r="K10" s="20">
        <f t="shared" si="3"/>
        <v>812</v>
      </c>
      <c r="L10" s="20">
        <v>3190</v>
      </c>
      <c r="M10" s="20">
        <v>2165</v>
      </c>
      <c r="N10" s="20">
        <v>100</v>
      </c>
      <c r="O10" s="20">
        <v>100</v>
      </c>
      <c r="P10" s="20">
        <v>840</v>
      </c>
      <c r="Q10" s="20">
        <f t="shared" si="4"/>
        <v>940</v>
      </c>
      <c r="R10" s="68">
        <f>Q10/M10*100</f>
        <v>43.418013856812934</v>
      </c>
      <c r="S10" s="68">
        <f>T10*10/Q10</f>
        <v>8.6382978723404253</v>
      </c>
      <c r="T10" s="20">
        <v>812</v>
      </c>
      <c r="U10" s="69">
        <f t="shared" si="5"/>
        <v>105</v>
      </c>
      <c r="V10" s="20">
        <v>45</v>
      </c>
      <c r="W10" s="20"/>
      <c r="X10" s="20"/>
      <c r="Y10" s="20"/>
      <c r="Z10" s="20">
        <f t="shared" si="6"/>
        <v>0</v>
      </c>
      <c r="AA10" s="20"/>
      <c r="AB10" s="20"/>
      <c r="AC10" s="20"/>
    </row>
    <row r="11" spans="1:29" x14ac:dyDescent="0.25">
      <c r="A11" s="20">
        <v>5</v>
      </c>
      <c r="B11" s="66" t="s">
        <v>36</v>
      </c>
      <c r="C11" s="67">
        <v>16306</v>
      </c>
      <c r="D11" s="20">
        <v>14037</v>
      </c>
      <c r="E11" s="20">
        <f t="shared" si="0"/>
        <v>3975.9</v>
      </c>
      <c r="F11" s="20">
        <f t="shared" si="0"/>
        <v>2810</v>
      </c>
      <c r="G11" s="20">
        <f t="shared" si="0"/>
        <v>700</v>
      </c>
      <c r="H11" s="20">
        <f t="shared" si="1"/>
        <v>3510</v>
      </c>
      <c r="I11" s="68">
        <f>H11/D11*100</f>
        <v>25.00534302201325</v>
      </c>
      <c r="J11" s="68">
        <f>K11*10/H11</f>
        <v>7.0712250712250713</v>
      </c>
      <c r="K11" s="20">
        <f t="shared" si="3"/>
        <v>2482</v>
      </c>
      <c r="L11" s="20">
        <v>15430</v>
      </c>
      <c r="M11" s="20">
        <v>13161</v>
      </c>
      <c r="N11" s="20">
        <v>3975.9</v>
      </c>
      <c r="O11" s="20">
        <v>2810</v>
      </c>
      <c r="P11" s="20">
        <v>700</v>
      </c>
      <c r="Q11" s="20">
        <f t="shared" si="4"/>
        <v>3510</v>
      </c>
      <c r="R11" s="68">
        <f>Q11/M11*100</f>
        <v>26.669705949395944</v>
      </c>
      <c r="S11" s="68">
        <f>T11*10/Q11</f>
        <v>7.0712250712250713</v>
      </c>
      <c r="T11" s="20">
        <v>2482</v>
      </c>
      <c r="U11" s="69">
        <f t="shared" si="5"/>
        <v>876</v>
      </c>
      <c r="V11" s="20">
        <v>876</v>
      </c>
      <c r="W11" s="20"/>
      <c r="X11" s="20"/>
      <c r="Y11" s="20"/>
      <c r="Z11" s="20">
        <f t="shared" si="6"/>
        <v>0</v>
      </c>
      <c r="AA11" s="20"/>
      <c r="AB11" s="20"/>
      <c r="AC11" s="20"/>
    </row>
    <row r="12" spans="1:29" x14ac:dyDescent="0.25">
      <c r="A12" s="20">
        <v>6</v>
      </c>
      <c r="B12" s="66" t="s">
        <v>42</v>
      </c>
      <c r="C12" s="67">
        <v>15079</v>
      </c>
      <c r="D12" s="20">
        <v>9239</v>
      </c>
      <c r="E12" s="20">
        <f t="shared" si="0"/>
        <v>0</v>
      </c>
      <c r="F12" s="20">
        <f t="shared" si="0"/>
        <v>0</v>
      </c>
      <c r="G12" s="20">
        <f t="shared" si="0"/>
        <v>2355</v>
      </c>
      <c r="H12" s="20">
        <f t="shared" si="1"/>
        <v>2355</v>
      </c>
      <c r="I12" s="68">
        <f t="shared" ref="I12:I14" si="8">H12/D12*100</f>
        <v>25.48977162030523</v>
      </c>
      <c r="J12" s="68">
        <f t="shared" ref="J12:J16" si="9">K12*10/H12</f>
        <v>5.2738853503184711</v>
      </c>
      <c r="K12" s="20">
        <f t="shared" si="3"/>
        <v>1242</v>
      </c>
      <c r="L12" s="20">
        <v>14823</v>
      </c>
      <c r="M12" s="20">
        <v>9103</v>
      </c>
      <c r="N12" s="20"/>
      <c r="O12" s="20"/>
      <c r="P12" s="20">
        <v>2355</v>
      </c>
      <c r="Q12" s="20">
        <f t="shared" si="4"/>
        <v>2355</v>
      </c>
      <c r="R12" s="68">
        <f>Q12/M12*100</f>
        <v>25.870592112490385</v>
      </c>
      <c r="S12" s="68">
        <f>T12*10/Q12</f>
        <v>5.2738853503184711</v>
      </c>
      <c r="T12" s="20">
        <v>1242</v>
      </c>
      <c r="U12" s="69">
        <f t="shared" si="5"/>
        <v>256</v>
      </c>
      <c r="V12" s="20">
        <v>136</v>
      </c>
      <c r="W12" s="20"/>
      <c r="X12" s="20"/>
      <c r="Y12" s="20"/>
      <c r="Z12" s="20">
        <f t="shared" si="6"/>
        <v>0</v>
      </c>
      <c r="AA12" s="20"/>
      <c r="AB12" s="20"/>
      <c r="AC12" s="20"/>
    </row>
    <row r="13" spans="1:29" x14ac:dyDescent="0.25">
      <c r="A13" s="20">
        <v>7</v>
      </c>
      <c r="B13" s="66" t="s">
        <v>29</v>
      </c>
      <c r="C13" s="67">
        <v>6005</v>
      </c>
      <c r="D13" s="20">
        <v>2910</v>
      </c>
      <c r="E13" s="20">
        <f t="shared" si="0"/>
        <v>0</v>
      </c>
      <c r="F13" s="20">
        <f t="shared" si="0"/>
        <v>0</v>
      </c>
      <c r="G13" s="20">
        <f t="shared" si="0"/>
        <v>1000</v>
      </c>
      <c r="H13" s="20">
        <f t="shared" si="1"/>
        <v>1000</v>
      </c>
      <c r="I13" s="68">
        <f t="shared" si="8"/>
        <v>34.364261168384878</v>
      </c>
      <c r="J13" s="68">
        <f t="shared" si="9"/>
        <v>5</v>
      </c>
      <c r="K13" s="20">
        <f t="shared" si="3"/>
        <v>500</v>
      </c>
      <c r="L13" s="20">
        <v>4905</v>
      </c>
      <c r="M13" s="20">
        <v>2790</v>
      </c>
      <c r="N13" s="20"/>
      <c r="O13" s="20"/>
      <c r="P13" s="20">
        <v>1000</v>
      </c>
      <c r="Q13" s="20">
        <f t="shared" si="4"/>
        <v>1000</v>
      </c>
      <c r="R13" s="68">
        <f>Q13/M13*100</f>
        <v>35.842293906810035</v>
      </c>
      <c r="S13" s="68">
        <f>T13*10/Q13</f>
        <v>5</v>
      </c>
      <c r="T13" s="20">
        <v>500</v>
      </c>
      <c r="U13" s="69">
        <f t="shared" si="5"/>
        <v>1100</v>
      </c>
      <c r="V13" s="20">
        <v>120</v>
      </c>
      <c r="W13" s="20"/>
      <c r="X13" s="20"/>
      <c r="Y13" s="20"/>
      <c r="Z13" s="20">
        <f t="shared" si="6"/>
        <v>0</v>
      </c>
      <c r="AA13" s="20"/>
      <c r="AB13" s="20"/>
      <c r="AC13" s="20"/>
    </row>
    <row r="14" spans="1:29" x14ac:dyDescent="0.25">
      <c r="A14" s="20">
        <v>8</v>
      </c>
      <c r="B14" s="66" t="s">
        <v>45</v>
      </c>
      <c r="C14" s="67">
        <v>9642</v>
      </c>
      <c r="D14" s="20">
        <v>8192</v>
      </c>
      <c r="E14" s="20">
        <f t="shared" si="0"/>
        <v>200</v>
      </c>
      <c r="F14" s="20">
        <f t="shared" si="0"/>
        <v>200</v>
      </c>
      <c r="G14" s="20">
        <f t="shared" si="0"/>
        <v>3274</v>
      </c>
      <c r="H14" s="20">
        <f t="shared" si="1"/>
        <v>3474</v>
      </c>
      <c r="I14" s="68">
        <f t="shared" si="8"/>
        <v>42.4072265625</v>
      </c>
      <c r="J14" s="68">
        <f t="shared" si="9"/>
        <v>10.431778929188255</v>
      </c>
      <c r="K14" s="20">
        <f t="shared" si="3"/>
        <v>3624</v>
      </c>
      <c r="L14" s="20">
        <v>9627</v>
      </c>
      <c r="M14" s="20">
        <v>8192</v>
      </c>
      <c r="N14" s="20">
        <v>200</v>
      </c>
      <c r="O14" s="20">
        <v>200</v>
      </c>
      <c r="P14" s="20">
        <v>3274</v>
      </c>
      <c r="Q14" s="20">
        <f t="shared" si="4"/>
        <v>3474</v>
      </c>
      <c r="R14" s="68">
        <f>Q14/M14*100</f>
        <v>42.4072265625</v>
      </c>
      <c r="S14" s="68">
        <f>T14*10/Q14</f>
        <v>10.431778929188255</v>
      </c>
      <c r="T14" s="20">
        <v>3624</v>
      </c>
      <c r="U14" s="69">
        <f t="shared" si="5"/>
        <v>15</v>
      </c>
      <c r="V14" s="20">
        <v>0</v>
      </c>
      <c r="W14" s="20"/>
      <c r="X14" s="20"/>
      <c r="Y14" s="20"/>
      <c r="Z14" s="20">
        <f t="shared" si="6"/>
        <v>0</v>
      </c>
      <c r="AA14" s="20"/>
      <c r="AB14" s="20"/>
      <c r="AC14" s="20"/>
    </row>
    <row r="15" spans="1:29" x14ac:dyDescent="0.25">
      <c r="A15" s="20">
        <v>9</v>
      </c>
      <c r="B15" s="66" t="s">
        <v>20</v>
      </c>
      <c r="C15" s="67">
        <v>7329</v>
      </c>
      <c r="D15" s="20">
        <v>4269</v>
      </c>
      <c r="E15" s="20">
        <f t="shared" si="0"/>
        <v>0</v>
      </c>
      <c r="F15" s="20">
        <f t="shared" si="0"/>
        <v>0</v>
      </c>
      <c r="G15" s="20">
        <f t="shared" si="0"/>
        <v>250</v>
      </c>
      <c r="H15" s="20">
        <f t="shared" si="1"/>
        <v>250</v>
      </c>
      <c r="I15" s="68">
        <f>H15/D15*100</f>
        <v>5.8561724057156237</v>
      </c>
      <c r="J15" s="68">
        <f t="shared" si="9"/>
        <v>2</v>
      </c>
      <c r="K15" s="20">
        <f t="shared" si="3"/>
        <v>50</v>
      </c>
      <c r="L15" s="20">
        <v>6494</v>
      </c>
      <c r="M15" s="20">
        <v>3989</v>
      </c>
      <c r="N15" s="20"/>
      <c r="O15" s="20"/>
      <c r="P15" s="20"/>
      <c r="Q15" s="20">
        <f t="shared" si="4"/>
        <v>0</v>
      </c>
      <c r="R15" s="20"/>
      <c r="S15" s="20"/>
      <c r="T15" s="20"/>
      <c r="U15" s="69">
        <f t="shared" si="5"/>
        <v>835</v>
      </c>
      <c r="V15" s="20">
        <v>280</v>
      </c>
      <c r="W15" s="20"/>
      <c r="X15" s="20"/>
      <c r="Y15" s="20">
        <v>250</v>
      </c>
      <c r="Z15" s="20">
        <f t="shared" si="6"/>
        <v>250</v>
      </c>
      <c r="AA15" s="68">
        <f>Z15/V15*100</f>
        <v>89.285714285714292</v>
      </c>
      <c r="AB15" s="68">
        <f>AC15*10/Z15</f>
        <v>2</v>
      </c>
      <c r="AC15" s="20">
        <v>50</v>
      </c>
    </row>
    <row r="16" spans="1:29" x14ac:dyDescent="0.25">
      <c r="A16" s="20">
        <v>10</v>
      </c>
      <c r="B16" s="66" t="s">
        <v>43</v>
      </c>
      <c r="C16" s="67">
        <v>13241</v>
      </c>
      <c r="D16" s="20">
        <v>8040</v>
      </c>
      <c r="E16" s="20">
        <f t="shared" si="0"/>
        <v>0</v>
      </c>
      <c r="F16" s="20">
        <f t="shared" si="0"/>
        <v>0</v>
      </c>
      <c r="G16" s="20">
        <f t="shared" si="0"/>
        <v>2039</v>
      </c>
      <c r="H16" s="20">
        <f t="shared" si="1"/>
        <v>2039</v>
      </c>
      <c r="I16" s="68">
        <f>H16/D16*100</f>
        <v>25.360696517412933</v>
      </c>
      <c r="J16" s="68">
        <f t="shared" si="9"/>
        <v>8.8901422265816574</v>
      </c>
      <c r="K16" s="20">
        <f t="shared" si="3"/>
        <v>1812.7</v>
      </c>
      <c r="L16" s="20">
        <v>12710</v>
      </c>
      <c r="M16" s="20">
        <v>7852</v>
      </c>
      <c r="N16" s="20"/>
      <c r="O16" s="20"/>
      <c r="P16" s="20">
        <v>2039</v>
      </c>
      <c r="Q16" s="20">
        <f t="shared" si="4"/>
        <v>2039</v>
      </c>
      <c r="R16" s="68">
        <f>Q16/M16*100</f>
        <v>25.96790626591951</v>
      </c>
      <c r="S16" s="68">
        <f>T16*10/Q16</f>
        <v>8.8901422265816574</v>
      </c>
      <c r="T16" s="20">
        <v>1812.7</v>
      </c>
      <c r="U16" s="69">
        <f t="shared" si="5"/>
        <v>531</v>
      </c>
      <c r="V16" s="20">
        <v>188</v>
      </c>
      <c r="W16" s="20"/>
      <c r="X16" s="20"/>
      <c r="Y16" s="20"/>
      <c r="Z16" s="20">
        <f t="shared" si="6"/>
        <v>0</v>
      </c>
      <c r="AA16" s="68">
        <f t="shared" ref="AA16" si="10">Z16/V16*100</f>
        <v>0</v>
      </c>
      <c r="AB16" s="20"/>
      <c r="AC16" s="20"/>
    </row>
    <row r="17" spans="1:29" x14ac:dyDescent="0.25">
      <c r="A17" s="20">
        <v>11</v>
      </c>
      <c r="B17" s="66" t="s">
        <v>27</v>
      </c>
      <c r="C17" s="67">
        <v>1300</v>
      </c>
      <c r="D17" s="20">
        <v>880</v>
      </c>
      <c r="E17" s="20">
        <f t="shared" si="0"/>
        <v>0</v>
      </c>
      <c r="F17" s="20">
        <f t="shared" si="0"/>
        <v>0</v>
      </c>
      <c r="G17" s="20">
        <f t="shared" si="0"/>
        <v>0</v>
      </c>
      <c r="H17" s="20">
        <f t="shared" si="1"/>
        <v>0</v>
      </c>
      <c r="I17" s="20"/>
      <c r="J17" s="20"/>
      <c r="K17" s="20">
        <f t="shared" si="3"/>
        <v>0</v>
      </c>
      <c r="L17" s="20">
        <v>1300</v>
      </c>
      <c r="M17" s="20">
        <v>880</v>
      </c>
      <c r="N17" s="20"/>
      <c r="O17" s="20"/>
      <c r="P17" s="20"/>
      <c r="Q17" s="20">
        <f t="shared" si="4"/>
        <v>0</v>
      </c>
      <c r="R17" s="68">
        <f t="shared" ref="R17" si="11">Q17/M17*100</f>
        <v>0</v>
      </c>
      <c r="S17" s="20"/>
      <c r="T17" s="20"/>
      <c r="U17" s="69">
        <f t="shared" si="5"/>
        <v>0</v>
      </c>
      <c r="V17" s="20">
        <v>0</v>
      </c>
      <c r="W17" s="20"/>
      <c r="X17" s="20"/>
      <c r="Y17" s="20"/>
      <c r="Z17" s="20">
        <f t="shared" si="6"/>
        <v>0</v>
      </c>
      <c r="AA17" s="68">
        <v>0</v>
      </c>
      <c r="AB17" s="20"/>
      <c r="AC17" s="20"/>
    </row>
    <row r="18" spans="1:29" x14ac:dyDescent="0.25">
      <c r="A18" s="20">
        <v>12</v>
      </c>
      <c r="B18" s="66" t="s">
        <v>21</v>
      </c>
      <c r="C18" s="67">
        <v>3350</v>
      </c>
      <c r="D18" s="20">
        <v>0</v>
      </c>
      <c r="E18" s="20">
        <f t="shared" si="0"/>
        <v>0</v>
      </c>
      <c r="F18" s="20">
        <f t="shared" si="0"/>
        <v>0</v>
      </c>
      <c r="G18" s="20">
        <f t="shared" si="0"/>
        <v>0</v>
      </c>
      <c r="H18" s="20">
        <f t="shared" si="1"/>
        <v>0</v>
      </c>
      <c r="I18" s="20"/>
      <c r="J18" s="20"/>
      <c r="K18" s="20">
        <f t="shared" si="3"/>
        <v>0</v>
      </c>
      <c r="L18" s="20">
        <v>1393</v>
      </c>
      <c r="M18" s="20">
        <v>0</v>
      </c>
      <c r="N18" s="20"/>
      <c r="O18" s="20"/>
      <c r="P18" s="20"/>
      <c r="Q18" s="20">
        <f t="shared" si="4"/>
        <v>0</v>
      </c>
      <c r="R18" s="68">
        <v>0</v>
      </c>
      <c r="S18" s="20"/>
      <c r="T18" s="20"/>
      <c r="U18" s="69">
        <f t="shared" si="5"/>
        <v>1957</v>
      </c>
      <c r="V18" s="20">
        <v>0</v>
      </c>
      <c r="W18" s="20"/>
      <c r="X18" s="20"/>
      <c r="Y18" s="20"/>
      <c r="Z18" s="20">
        <f t="shared" si="6"/>
        <v>0</v>
      </c>
      <c r="AA18" s="68">
        <v>0</v>
      </c>
      <c r="AB18" s="20"/>
      <c r="AC18" s="20"/>
    </row>
    <row r="19" spans="1:29" x14ac:dyDescent="0.25">
      <c r="A19" s="20">
        <v>13</v>
      </c>
      <c r="B19" s="66" t="s">
        <v>34</v>
      </c>
      <c r="C19" s="67">
        <v>5000</v>
      </c>
      <c r="D19" s="20">
        <v>3329</v>
      </c>
      <c r="E19" s="20">
        <f t="shared" si="0"/>
        <v>200</v>
      </c>
      <c r="F19" s="20">
        <f t="shared" si="0"/>
        <v>0</v>
      </c>
      <c r="G19" s="20">
        <f t="shared" si="0"/>
        <v>50</v>
      </c>
      <c r="H19" s="20">
        <f t="shared" si="1"/>
        <v>50</v>
      </c>
      <c r="I19" s="73">
        <f>H19/D19*100</f>
        <v>1.5019525382997898</v>
      </c>
      <c r="J19" s="73">
        <f>K19*10/H19</f>
        <v>7</v>
      </c>
      <c r="K19" s="20">
        <f t="shared" si="3"/>
        <v>35</v>
      </c>
      <c r="L19" s="20">
        <v>4942</v>
      </c>
      <c r="M19" s="20">
        <v>3291</v>
      </c>
      <c r="N19" s="20">
        <v>200</v>
      </c>
      <c r="O19" s="20"/>
      <c r="P19" s="20">
        <v>50</v>
      </c>
      <c r="Q19" s="20">
        <f t="shared" si="4"/>
        <v>50</v>
      </c>
      <c r="R19" s="68">
        <f t="shared" ref="R19" si="12">Q19/M19*100</f>
        <v>1.5192950470981463</v>
      </c>
      <c r="S19" s="73">
        <v>7</v>
      </c>
      <c r="T19" s="20">
        <v>35</v>
      </c>
      <c r="U19" s="69">
        <f t="shared" si="5"/>
        <v>58</v>
      </c>
      <c r="V19" s="20">
        <v>38</v>
      </c>
      <c r="W19" s="20"/>
      <c r="X19" s="20"/>
      <c r="Y19" s="20"/>
      <c r="Z19" s="20">
        <f t="shared" si="6"/>
        <v>0</v>
      </c>
      <c r="AA19" s="68">
        <f t="shared" ref="AA19" si="13">Z19/V19*100</f>
        <v>0</v>
      </c>
      <c r="AB19" s="20"/>
      <c r="AC19" s="20"/>
    </row>
    <row r="20" spans="1:29" x14ac:dyDescent="0.25">
      <c r="A20" s="20">
        <v>14</v>
      </c>
      <c r="B20" s="70" t="s">
        <v>58</v>
      </c>
      <c r="C20" s="67">
        <v>248</v>
      </c>
      <c r="D20" s="20">
        <v>0</v>
      </c>
      <c r="E20" s="20">
        <f t="shared" si="0"/>
        <v>0</v>
      </c>
      <c r="F20" s="20">
        <f t="shared" si="0"/>
        <v>0</v>
      </c>
      <c r="G20" s="20">
        <f t="shared" si="0"/>
        <v>0</v>
      </c>
      <c r="H20" s="20">
        <f t="shared" si="1"/>
        <v>0</v>
      </c>
      <c r="I20" s="20"/>
      <c r="J20" s="20"/>
      <c r="K20" s="20">
        <f t="shared" si="3"/>
        <v>0</v>
      </c>
      <c r="L20" s="20">
        <v>60</v>
      </c>
      <c r="M20" s="20">
        <v>0</v>
      </c>
      <c r="N20" s="20"/>
      <c r="O20" s="20"/>
      <c r="P20" s="20"/>
      <c r="Q20" s="20">
        <f t="shared" si="4"/>
        <v>0</v>
      </c>
      <c r="R20" s="68">
        <v>0</v>
      </c>
      <c r="S20" s="20"/>
      <c r="T20" s="20"/>
      <c r="U20" s="69">
        <f t="shared" si="5"/>
        <v>188</v>
      </c>
      <c r="V20" s="20">
        <v>0</v>
      </c>
      <c r="W20" s="20"/>
      <c r="X20" s="20"/>
      <c r="Y20" s="20"/>
      <c r="Z20" s="20">
        <f t="shared" si="6"/>
        <v>0</v>
      </c>
      <c r="AA20" s="68">
        <v>0</v>
      </c>
      <c r="AB20" s="20"/>
      <c r="AC20" s="20"/>
    </row>
    <row r="21" spans="1:29" x14ac:dyDescent="0.25">
      <c r="A21" s="71">
        <v>15</v>
      </c>
      <c r="B21" s="71" t="s">
        <v>46</v>
      </c>
      <c r="C21" s="72">
        <f>SUM(C7:C20)</f>
        <v>84331</v>
      </c>
      <c r="D21" s="71">
        <f>SUM(D7:D20)</f>
        <v>54236</v>
      </c>
      <c r="E21" s="71">
        <f>SUM(E7:E20)</f>
        <v>4747.8999999999996</v>
      </c>
      <c r="F21" s="71">
        <f t="shared" ref="F21:H21" si="14">SUM(F7:F20)</f>
        <v>3110</v>
      </c>
      <c r="G21" s="71">
        <f t="shared" si="14"/>
        <v>10523</v>
      </c>
      <c r="H21" s="71">
        <f t="shared" si="14"/>
        <v>13633</v>
      </c>
      <c r="I21" s="73">
        <f>H21/D21*100</f>
        <v>25.136440740467584</v>
      </c>
      <c r="J21" s="73">
        <f>K21*10/H21</f>
        <v>7.7647619746204066</v>
      </c>
      <c r="K21" s="71">
        <f>SUM(K7:K20)</f>
        <v>10585.7</v>
      </c>
      <c r="L21" s="71">
        <f>SUM(L7:L20)</f>
        <v>77924</v>
      </c>
      <c r="M21" s="71">
        <f>SUM(M7:M20)</f>
        <v>52485</v>
      </c>
      <c r="N21" s="71">
        <f>SUM(N7:N20)</f>
        <v>4747.8999999999996</v>
      </c>
      <c r="O21" s="71">
        <f t="shared" ref="O21:Q21" si="15">SUM(O7:O20)</f>
        <v>3110</v>
      </c>
      <c r="P21" s="71">
        <f t="shared" si="15"/>
        <v>10258</v>
      </c>
      <c r="Q21" s="71">
        <f t="shared" si="15"/>
        <v>13368</v>
      </c>
      <c r="R21" s="73">
        <f t="shared" ref="R21" si="16">Q21/M21*100</f>
        <v>25.470134324092598</v>
      </c>
      <c r="S21" s="73">
        <f>T21*10/Q21</f>
        <v>7.8603381208856975</v>
      </c>
      <c r="T21" s="71">
        <f>SUM(T7:T20)</f>
        <v>10507.7</v>
      </c>
      <c r="U21" s="72">
        <f t="shared" si="5"/>
        <v>6407</v>
      </c>
      <c r="V21" s="71">
        <f>SUM(V7:V20)</f>
        <v>1751</v>
      </c>
      <c r="W21" s="71"/>
      <c r="X21" s="71"/>
      <c r="Y21" s="71">
        <f>SUM(Y7:Y20)</f>
        <v>265</v>
      </c>
      <c r="Z21" s="71">
        <f>SUM(Z7:Z20)</f>
        <v>265</v>
      </c>
      <c r="AA21" s="73">
        <f t="shared" ref="AA21" si="17">Z21/V21*100</f>
        <v>15.13420902341519</v>
      </c>
      <c r="AB21" s="77">
        <f t="shared" ref="AB21" si="18">AC21*10/Z21</f>
        <v>2.9433962264150941</v>
      </c>
      <c r="AC21" s="71">
        <f>SUM(AC7:AC20)</f>
        <v>78</v>
      </c>
    </row>
    <row r="22" spans="1:29" x14ac:dyDescent="0.25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</row>
    <row r="23" spans="1:29" x14ac:dyDescent="0.25">
      <c r="A23" s="75"/>
      <c r="B23" s="75"/>
      <c r="C23" s="75"/>
      <c r="D23" s="75"/>
      <c r="E23" s="76" t="s">
        <v>59</v>
      </c>
      <c r="F23" s="76"/>
      <c r="G23" s="76"/>
      <c r="H23" s="76"/>
      <c r="I23" s="76"/>
      <c r="K23" s="75"/>
      <c r="L23" s="75"/>
      <c r="M23" s="75"/>
    </row>
    <row r="24" spans="1:29" x14ac:dyDescent="0.25">
      <c r="A24" s="75"/>
      <c r="B24" s="75"/>
      <c r="C24" s="75"/>
      <c r="D24" s="75"/>
      <c r="E24" s="76" t="s">
        <v>60</v>
      </c>
      <c r="F24" s="76"/>
      <c r="G24" s="76"/>
      <c r="H24" s="76"/>
      <c r="I24" s="76"/>
    </row>
    <row r="33" spans="3:4" x14ac:dyDescent="0.25">
      <c r="C33" s="180"/>
      <c r="D33" s="180"/>
    </row>
  </sheetData>
  <mergeCells count="32">
    <mergeCell ref="C33:D33"/>
    <mergeCell ref="AB5:AB6"/>
    <mergeCell ref="A1:K1"/>
    <mergeCell ref="A3:A6"/>
    <mergeCell ref="B3:B6"/>
    <mergeCell ref="C3:K3"/>
    <mergeCell ref="L3:T3"/>
    <mergeCell ref="C4:C6"/>
    <mergeCell ref="D4:D6"/>
    <mergeCell ref="E4:G4"/>
    <mergeCell ref="H4:H6"/>
    <mergeCell ref="E5:E6"/>
    <mergeCell ref="F5:F6"/>
    <mergeCell ref="G5:G6"/>
    <mergeCell ref="L5:L6"/>
    <mergeCell ref="M5:M6"/>
    <mergeCell ref="AC5:AC6"/>
    <mergeCell ref="V5:V6"/>
    <mergeCell ref="I4:I6"/>
    <mergeCell ref="J4:J6"/>
    <mergeCell ref="K4:K6"/>
    <mergeCell ref="L4:T4"/>
    <mergeCell ref="N5:P5"/>
    <mergeCell ref="U3:AC4"/>
    <mergeCell ref="Q5:Q6"/>
    <mergeCell ref="R5:R6"/>
    <mergeCell ref="S5:S6"/>
    <mergeCell ref="T5:T6"/>
    <mergeCell ref="U5:U6"/>
    <mergeCell ref="W5:Y5"/>
    <mergeCell ref="Z5:Z6"/>
    <mergeCell ref="AA5:AA6"/>
  </mergeCells>
  <pageMargins left="0.31496062992125984" right="0.31496062992125984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9"/>
  <sheetViews>
    <sheetView workbookViewId="0">
      <selection activeCell="J8" sqref="J8"/>
    </sheetView>
  </sheetViews>
  <sheetFormatPr defaultRowHeight="15" x14ac:dyDescent="0.25"/>
  <cols>
    <col min="1" max="1" width="3.7109375" customWidth="1"/>
    <col min="2" max="2" width="27.85546875" customWidth="1"/>
  </cols>
  <sheetData>
    <row r="3" spans="1:6" x14ac:dyDescent="0.25">
      <c r="A3" s="75"/>
      <c r="B3" s="75" t="s">
        <v>61</v>
      </c>
      <c r="C3" s="75"/>
      <c r="D3" s="75"/>
      <c r="E3" s="75"/>
      <c r="F3" s="75"/>
    </row>
    <row r="4" spans="1:6" x14ac:dyDescent="0.25">
      <c r="A4" s="75"/>
      <c r="B4" s="75"/>
      <c r="C4" s="75"/>
      <c r="D4" s="75"/>
      <c r="E4" s="75"/>
      <c r="F4" s="75"/>
    </row>
    <row r="5" spans="1:6" x14ac:dyDescent="0.25">
      <c r="A5" s="191" t="s">
        <v>0</v>
      </c>
      <c r="B5" s="192" t="s">
        <v>62</v>
      </c>
      <c r="C5" s="190" t="s">
        <v>63</v>
      </c>
      <c r="D5" s="191" t="s">
        <v>64</v>
      </c>
      <c r="E5" s="191"/>
      <c r="F5" s="191"/>
    </row>
    <row r="6" spans="1:6" ht="33" customHeight="1" x14ac:dyDescent="0.25">
      <c r="A6" s="191"/>
      <c r="B6" s="192"/>
      <c r="C6" s="190"/>
      <c r="D6" s="78" t="s">
        <v>16</v>
      </c>
      <c r="E6" s="78" t="s">
        <v>17</v>
      </c>
      <c r="F6" s="78" t="s">
        <v>18</v>
      </c>
    </row>
    <row r="7" spans="1:6" x14ac:dyDescent="0.25">
      <c r="A7" s="78"/>
      <c r="B7" s="78"/>
      <c r="C7" s="78"/>
      <c r="D7" s="78"/>
      <c r="E7" s="78"/>
      <c r="F7" s="78"/>
    </row>
    <row r="8" spans="1:6" x14ac:dyDescent="0.25">
      <c r="A8" s="78"/>
      <c r="B8" s="78"/>
      <c r="C8" s="78"/>
      <c r="D8" s="78"/>
      <c r="E8" s="78"/>
      <c r="F8" s="78"/>
    </row>
    <row r="9" spans="1:6" x14ac:dyDescent="0.25">
      <c r="A9" s="78"/>
      <c r="B9" s="78"/>
      <c r="C9" s="78"/>
      <c r="D9" s="78"/>
      <c r="E9" s="78"/>
      <c r="F9" s="78"/>
    </row>
    <row r="10" spans="1:6" x14ac:dyDescent="0.25">
      <c r="A10" s="78"/>
      <c r="B10" s="78"/>
      <c r="C10" s="78"/>
      <c r="D10" s="78"/>
      <c r="E10" s="78"/>
      <c r="F10" s="78"/>
    </row>
    <row r="11" spans="1:6" x14ac:dyDescent="0.25">
      <c r="A11" s="78"/>
      <c r="B11" s="78"/>
      <c r="C11" s="78"/>
      <c r="D11" s="78"/>
      <c r="E11" s="78"/>
      <c r="F11" s="78"/>
    </row>
    <row r="12" spans="1:6" x14ac:dyDescent="0.25">
      <c r="A12" s="78"/>
      <c r="B12" s="78"/>
      <c r="C12" s="78"/>
      <c r="D12" s="78"/>
      <c r="E12" s="78"/>
      <c r="F12" s="78"/>
    </row>
    <row r="13" spans="1:6" x14ac:dyDescent="0.25">
      <c r="A13" s="78"/>
      <c r="B13" s="78"/>
      <c r="C13" s="78"/>
      <c r="D13" s="78"/>
      <c r="E13" s="78"/>
      <c r="F13" s="78"/>
    </row>
    <row r="14" spans="1:6" x14ac:dyDescent="0.25">
      <c r="A14" s="78"/>
      <c r="B14" s="78"/>
      <c r="C14" s="78"/>
      <c r="D14" s="78"/>
      <c r="E14" s="78"/>
      <c r="F14" s="78"/>
    </row>
    <row r="15" spans="1:6" x14ac:dyDescent="0.25">
      <c r="A15" s="78"/>
      <c r="B15" s="78"/>
      <c r="C15" s="78"/>
      <c r="D15" s="78"/>
      <c r="E15" s="78"/>
      <c r="F15" s="78"/>
    </row>
    <row r="16" spans="1:6" x14ac:dyDescent="0.25">
      <c r="A16" s="78"/>
      <c r="B16" s="78"/>
      <c r="C16" s="78"/>
      <c r="D16" s="78"/>
      <c r="E16" s="78"/>
      <c r="F16" s="78"/>
    </row>
    <row r="17" spans="1:6" x14ac:dyDescent="0.25">
      <c r="A17" s="78"/>
      <c r="B17" s="78"/>
      <c r="C17" s="78"/>
      <c r="D17" s="78"/>
      <c r="E17" s="78"/>
      <c r="F17" s="78"/>
    </row>
    <row r="18" spans="1:6" x14ac:dyDescent="0.25">
      <c r="A18" s="78"/>
      <c r="B18" s="78"/>
      <c r="C18" s="78"/>
      <c r="D18" s="78"/>
      <c r="E18" s="78"/>
      <c r="F18" s="78"/>
    </row>
    <row r="19" spans="1:6" x14ac:dyDescent="0.25">
      <c r="A19" s="78"/>
      <c r="B19" s="78"/>
      <c r="C19" s="78"/>
      <c r="D19" s="78"/>
      <c r="E19" s="78"/>
      <c r="F19" s="78"/>
    </row>
    <row r="20" spans="1:6" x14ac:dyDescent="0.25">
      <c r="A20" s="78"/>
      <c r="B20" s="78"/>
      <c r="C20" s="78"/>
      <c r="D20" s="78"/>
      <c r="E20" s="78"/>
      <c r="F20" s="78"/>
    </row>
    <row r="21" spans="1:6" x14ac:dyDescent="0.25">
      <c r="A21" s="78"/>
      <c r="B21" s="78"/>
      <c r="C21" s="78"/>
      <c r="D21" s="78"/>
      <c r="E21" s="78"/>
      <c r="F21" s="78"/>
    </row>
    <row r="22" spans="1:6" x14ac:dyDescent="0.25">
      <c r="A22" s="78"/>
      <c r="B22" s="78"/>
      <c r="C22" s="78"/>
      <c r="D22" s="78"/>
      <c r="E22" s="78"/>
      <c r="F22" s="78"/>
    </row>
    <row r="23" spans="1:6" x14ac:dyDescent="0.25">
      <c r="A23" s="78"/>
      <c r="B23" s="78" t="s">
        <v>67</v>
      </c>
      <c r="C23" s="78"/>
      <c r="D23" s="78"/>
      <c r="E23" s="78"/>
      <c r="F23" s="78"/>
    </row>
    <row r="24" spans="1:6" x14ac:dyDescent="0.25">
      <c r="A24" s="75"/>
      <c r="B24" s="75"/>
      <c r="C24" s="75"/>
      <c r="D24" s="75"/>
      <c r="E24" s="75"/>
      <c r="F24" s="75"/>
    </row>
    <row r="25" spans="1:6" x14ac:dyDescent="0.25">
      <c r="A25" s="75"/>
      <c r="B25" s="75"/>
      <c r="C25" s="75"/>
      <c r="D25" s="75"/>
      <c r="E25" s="75"/>
      <c r="F25" s="75"/>
    </row>
    <row r="26" spans="1:6" x14ac:dyDescent="0.25">
      <c r="A26" s="75"/>
      <c r="B26" s="75" t="s">
        <v>65</v>
      </c>
      <c r="C26" s="75"/>
      <c r="D26" s="75"/>
      <c r="E26" s="75"/>
      <c r="F26" s="75"/>
    </row>
    <row r="27" spans="1:6" x14ac:dyDescent="0.25">
      <c r="A27" s="75"/>
      <c r="B27" s="75"/>
      <c r="C27" s="75"/>
      <c r="D27" s="75"/>
      <c r="E27" s="75"/>
      <c r="F27" s="75"/>
    </row>
    <row r="28" spans="1:6" x14ac:dyDescent="0.25">
      <c r="A28" s="75"/>
      <c r="B28" s="75" t="s">
        <v>66</v>
      </c>
      <c r="C28" s="75"/>
      <c r="D28" s="75"/>
      <c r="E28" s="75"/>
      <c r="F28" s="75"/>
    </row>
    <row r="29" spans="1:6" x14ac:dyDescent="0.25">
      <c r="A29" s="75"/>
      <c r="B29" s="75"/>
      <c r="C29" s="75"/>
      <c r="D29" s="75"/>
      <c r="E29" s="75"/>
      <c r="F29" s="75"/>
    </row>
  </sheetData>
  <mergeCells count="4">
    <mergeCell ref="C5:C6"/>
    <mergeCell ref="D5:F5"/>
    <mergeCell ref="B5:B6"/>
    <mergeCell ref="A5:A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төмс, хүнсний ногоо</vt:lpstr>
      <vt:lpstr>үр тариа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</dc:creator>
  <cp:lastModifiedBy>Mungunzul</cp:lastModifiedBy>
  <cp:lastPrinted>2015-10-06T06:48:39Z</cp:lastPrinted>
  <dcterms:created xsi:type="dcterms:W3CDTF">2015-09-28T07:12:16Z</dcterms:created>
  <dcterms:modified xsi:type="dcterms:W3CDTF">2015-10-06T08:57:28Z</dcterms:modified>
</cp:coreProperties>
</file>